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  <sheet name="META GES" sheetId="17" state="hidden" r:id="rId17"/>
  </sheets>
  <externalReferences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<sst xmlns="http://schemas.openxmlformats.org/spreadsheetml/2006/main" count="1079" uniqueCount="169">
  <si>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</si>
  <si>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</si>
  <si>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</si>
  <si>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</si>
  <si>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</si>
  <si>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</si>
  <si>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</si>
  <si>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</si>
  <si>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</si>
  <si>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</si>
  <si>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</si>
  <si>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</si>
  <si>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</si>
  <si>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</si>
  <si>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</si>
  <si>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</si>
  <si>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</si>
  <si>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</si>
  <si>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</si>
  <si>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</si>
  <si>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</si>
  <si>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</si>
  <si>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</si>
  <si>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</si>
  <si>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</si>
  <si>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</si>
  <si>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</si>
  <si>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</si>
  <si>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</si>
  <si>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</si>
  <si>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</si>
  <si>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</si>
  <si>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</si>
  <si>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</si>
  <si>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</si>
  <si>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</si>
  <si>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</si>
  <si>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</si>
  <si>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</si>
  <si>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</si>
  <si>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</si>
  <si>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</si>
  <si>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</si>
  <si>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</si>
  <si>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</si>
  <si>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</si>
  <si>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</si>
  <si>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</si>
  <si>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</si>
  <si>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</si>
  <si>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</si>
  <si>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</si>
  <si>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</si>
  <si>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</si>
  <si>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</si>
  <si>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</si>
  <si>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</si>
  <si>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</si>
  <si>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</si>
  <si>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</si>
  <si>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</si>
  <si>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</si>
  <si>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</si>
  <si>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</si>
  <si>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</si>
  <si>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</si>
  <si>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</si>
  <si>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</si>
  <si>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</si>
  <si>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</si>
  <si>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</si>
  <si>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</si>
  <si>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</si>
  <si>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</si>
  <si>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</si>
  <si>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</si>
  <si>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</si>
  <si>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</si>
  <si>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</si>
  <si>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</si>
  <si>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</si>
  <si>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</si>
  <si>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</si>
  <si>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</si>
  <si>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</si>
  <si>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</si>
  <si>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</si>
  <si>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</si>
  <si>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</si>
  <si>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</si>
  <si>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</si>
  <si>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</si>
  <si>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</si>
  <si>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</si>
  <si>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</si>
  <si>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</si>
  <si>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</si>
  <si>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</si>
  <si>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</si>
  <si>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</si>
  <si>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</si>
  <si>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</si>
  <si>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</si>
  <si>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</si>
  <si>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</si>
  <si>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</si>
  <si>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</si>
  <si>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</si>
  <si>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</si>
  <si>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</si>
  <si>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</si>
  <si>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</si>
  <si>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</si>
  <si>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</si>
  <si>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</si>
  <si>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</si>
  <si>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</si>
  <si>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</si>
  <si>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</si>
  <si>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</si>
  <si>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</si>
  <si>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</si>
  <si>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</si>
  <si>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</si>
  <si>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</si>
  <si>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</si>
  <si>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</si>
  <si>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</si>
  <si>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</si>
  <si>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</si>
  <si>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</si>
  <si>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</si>
  <si>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</si>
  <si>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</si>
  <si>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</si>
  <si>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</si>
  <si>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</si>
  <si>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</si>
  <si>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</si>
  <si>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</si>
  <si>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</si>
  <si>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</si>
  <si>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</si>
  <si>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</si>
  <si>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</si>
  <si>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</si>
  <si>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</si>
  <si>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</si>
  <si>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</si>
  <si>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</si>
  <si>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</si>
  <si>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</si>
  <si>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</si>
  <si>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</si>
  <si>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</si>
  <si>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</si>
  <si>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</si>
  <si>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</si>
  <si>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</si>
  <si>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</si>
  <si>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CUMPLIMIENTO GENERAL</t>
  </si>
  <si>
    <t>CORTE A MARZO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</si>
  <si>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</si>
  <si>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</si>
  <si>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</si>
  <si>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</si>
  <si>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Población adolescente de 10 a 14 años beneficiaria</t>
  </si>
  <si>
    <t>RESUMEN DE CUMPLIMIENTO DE METAS A DICIEMBRE 2016</t>
  </si>
  <si>
    <t>CORTE A DICIEMBRE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</si>
</sst>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9"/>
      <color theme="0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  <font>
      <sz val="20"/>
      <color rgb="FFFFFFFF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172" fontId="72" fillId="0" borderId="0" xfId="48" applyNumberFormat="1" applyFont="1" applyAlignment="1">
      <alignment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left" wrapText="1"/>
    </xf>
    <xf numFmtId="0" fontId="73" fillId="34" borderId="10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172" fontId="74" fillId="34" borderId="10" xfId="48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3" fillId="34" borderId="10" xfId="48" applyNumberFormat="1" applyFont="1" applyFill="1" applyBorder="1" applyAlignment="1">
      <alignment horizontal="center" wrapText="1"/>
    </xf>
    <xf numFmtId="10" fontId="74" fillId="34" borderId="0" xfId="58" applyNumberFormat="1" applyFont="1" applyFill="1" applyBorder="1" applyAlignment="1">
      <alignment horizontal="left" wrapText="1"/>
    </xf>
    <xf numFmtId="171" fontId="74" fillId="34" borderId="0" xfId="58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5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5" fillId="37" borderId="14" xfId="0" applyFont="1" applyFill="1" applyBorder="1" applyAlignment="1" applyProtection="1">
      <alignment vertical="center"/>
      <protection/>
    </xf>
    <xf numFmtId="0" fontId="75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5" fillId="37" borderId="18" xfId="0" applyFont="1" applyFill="1" applyBorder="1" applyAlignment="1" applyProtection="1">
      <alignment vertical="center"/>
      <protection/>
    </xf>
    <xf numFmtId="0" fontId="75" fillId="37" borderId="18" xfId="0" applyFont="1" applyFill="1" applyBorder="1" applyAlignment="1" applyProtection="1">
      <alignment vertical="center" wrapText="1"/>
      <protection/>
    </xf>
    <xf numFmtId="9" fontId="76" fillId="6" borderId="17" xfId="0" applyNumberFormat="1" applyFont="1" applyFill="1" applyBorder="1" applyAlignment="1">
      <alignment horizontal="center" vertical="center" wrapText="1"/>
    </xf>
    <xf numFmtId="9" fontId="77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8" fillId="34" borderId="0" xfId="58" applyNumberFormat="1" applyFont="1" applyFill="1" applyBorder="1" applyAlignment="1">
      <alignment horizontal="left" wrapText="1"/>
    </xf>
    <xf numFmtId="0" fontId="79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3" fillId="35" borderId="11" xfId="48" applyNumberFormat="1" applyFont="1" applyFill="1" applyBorder="1" applyAlignment="1">
      <alignment horizontal="center" wrapText="1"/>
    </xf>
    <xf numFmtId="172" fontId="73" fillId="0" borderId="11" xfId="48" applyNumberFormat="1" applyFont="1" applyFill="1" applyBorder="1" applyAlignment="1">
      <alignment horizontal="center" wrapText="1"/>
    </xf>
    <xf numFmtId="172" fontId="73" fillId="34" borderId="11" xfId="48" applyNumberFormat="1" applyFont="1" applyFill="1" applyBorder="1" applyAlignment="1">
      <alignment horizontal="center" wrapText="1"/>
    </xf>
    <xf numFmtId="172" fontId="73" fillId="0" borderId="10" xfId="48" applyNumberFormat="1" applyFont="1" applyFill="1" applyBorder="1" applyAlignment="1">
      <alignment horizontal="center" wrapText="1"/>
    </xf>
    <xf numFmtId="172" fontId="73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72" fillId="34" borderId="0" xfId="48" applyNumberFormat="1" applyFont="1" applyFill="1" applyAlignment="1">
      <alignment/>
    </xf>
    <xf numFmtId="0" fontId="72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3" fillId="34" borderId="10" xfId="0" applyNumberFormat="1" applyFont="1" applyFill="1" applyBorder="1" applyAlignment="1">
      <alignment horizontal="center" wrapText="1"/>
    </xf>
    <xf numFmtId="172" fontId="74" fillId="34" borderId="10" xfId="0" applyNumberFormat="1" applyFont="1" applyFill="1" applyBorder="1" applyAlignment="1">
      <alignment horizontal="center" wrapText="1"/>
    </xf>
    <xf numFmtId="172" fontId="73" fillId="0" borderId="11" xfId="0" applyNumberFormat="1" applyFont="1" applyFill="1" applyBorder="1" applyAlignment="1">
      <alignment horizontal="center" wrapText="1"/>
    </xf>
    <xf numFmtId="174" fontId="73" fillId="0" borderId="11" xfId="48" applyNumberFormat="1" applyFont="1" applyFill="1" applyBorder="1" applyAlignment="1">
      <alignment horizontal="right" wrapText="1"/>
    </xf>
    <xf numFmtId="174" fontId="73" fillId="35" borderId="11" xfId="48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72" fontId="80" fillId="0" borderId="0" xfId="48" applyNumberFormat="1" applyFont="1" applyAlignment="1">
      <alignment horizontal="right"/>
    </xf>
    <xf numFmtId="172" fontId="73" fillId="0" borderId="10" xfId="48" applyNumberFormat="1" applyFont="1" applyFill="1" applyBorder="1" applyAlignment="1">
      <alignment horizontal="right" wrapText="1"/>
    </xf>
    <xf numFmtId="172" fontId="73" fillId="35" borderId="10" xfId="48" applyNumberFormat="1" applyFont="1" applyFill="1" applyBorder="1" applyAlignment="1">
      <alignment horizontal="right" wrapText="1"/>
    </xf>
    <xf numFmtId="172" fontId="74" fillId="34" borderId="10" xfId="48" applyNumberFormat="1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38" borderId="19" xfId="0" applyFont="1" applyFill="1" applyBorder="1" applyAlignment="1">
      <alignment horizontal="center" wrapText="1"/>
    </xf>
    <xf numFmtId="0" fontId="83" fillId="38" borderId="19" xfId="0" applyFont="1" applyFill="1" applyBorder="1" applyAlignment="1">
      <alignment horizontal="center" wrapText="1"/>
    </xf>
    <xf numFmtId="172" fontId="83" fillId="38" borderId="19" xfId="48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174" fontId="73" fillId="0" borderId="0" xfId="48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NumberFormat="1" applyFont="1" applyAlignment="1">
      <alignment/>
    </xf>
    <xf numFmtId="0" fontId="74" fillId="0" borderId="0" xfId="0" applyFont="1" applyFill="1" applyBorder="1" applyAlignment="1">
      <alignment horizontal="left" indent="1"/>
    </xf>
    <xf numFmtId="172" fontId="81" fillId="0" borderId="0" xfId="48" applyNumberFormat="1" applyFont="1" applyAlignment="1">
      <alignment/>
    </xf>
    <xf numFmtId="0" fontId="73" fillId="0" borderId="0" xfId="0" applyFont="1" applyFill="1" applyAlignment="1">
      <alignment/>
    </xf>
    <xf numFmtId="172" fontId="74" fillId="0" borderId="0" xfId="0" applyNumberFormat="1" applyFont="1" applyAlignment="1">
      <alignment/>
    </xf>
    <xf numFmtId="0" fontId="74" fillId="34" borderId="0" xfId="0" applyNumberFormat="1" applyFont="1" applyFill="1" applyAlignment="1">
      <alignment/>
    </xf>
    <xf numFmtId="172" fontId="73" fillId="0" borderId="0" xfId="48" applyNumberFormat="1" applyFont="1" applyAlignment="1">
      <alignment horizontal="right"/>
    </xf>
    <xf numFmtId="172" fontId="74" fillId="34" borderId="0" xfId="48" applyNumberFormat="1" applyFont="1" applyFill="1" applyAlignment="1">
      <alignment/>
    </xf>
    <xf numFmtId="0" fontId="74" fillId="0" borderId="0" xfId="0" applyFont="1" applyAlignment="1">
      <alignment/>
    </xf>
    <xf numFmtId="172" fontId="74" fillId="0" borderId="0" xfId="48" applyNumberFormat="1" applyFont="1" applyAlignment="1">
      <alignment/>
    </xf>
    <xf numFmtId="172" fontId="73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0" fontId="83" fillId="38" borderId="20" xfId="0" applyFont="1" applyFill="1" applyBorder="1" applyAlignment="1">
      <alignment horizontal="center" vertical="center" wrapText="1"/>
    </xf>
    <xf numFmtId="0" fontId="83" fillId="38" borderId="20" xfId="0" applyFont="1" applyFill="1" applyBorder="1" applyAlignment="1">
      <alignment wrapText="1"/>
    </xf>
    <xf numFmtId="0" fontId="83" fillId="38" borderId="21" xfId="0" applyFont="1" applyFill="1" applyBorder="1" applyAlignment="1">
      <alignment horizontal="center" wrapText="1"/>
    </xf>
    <xf numFmtId="0" fontId="83" fillId="38" borderId="22" xfId="0" applyFont="1" applyFill="1" applyBorder="1" applyAlignment="1">
      <alignment horizontal="center" wrapText="1"/>
    </xf>
    <xf numFmtId="0" fontId="83" fillId="38" borderId="11" xfId="0" applyFont="1" applyFill="1" applyBorder="1" applyAlignment="1">
      <alignment horizontal="center" wrapText="1"/>
    </xf>
    <xf numFmtId="172" fontId="83" fillId="38" borderId="21" xfId="48" applyNumberFormat="1" applyFont="1" applyFill="1" applyBorder="1" applyAlignment="1">
      <alignment horizontal="center" wrapText="1"/>
    </xf>
    <xf numFmtId="172" fontId="84" fillId="38" borderId="19" xfId="48" applyNumberFormat="1" applyFont="1" applyFill="1" applyBorder="1" applyAlignment="1">
      <alignment horizontal="center" wrapText="1"/>
    </xf>
    <xf numFmtId="0" fontId="84" fillId="38" borderId="19" xfId="0" applyFont="1" applyFill="1" applyBorder="1" applyAlignment="1">
      <alignment horizontal="center" wrapText="1"/>
    </xf>
    <xf numFmtId="172" fontId="84" fillId="38" borderId="21" xfId="48" applyNumberFormat="1" applyFont="1" applyFill="1" applyBorder="1" applyAlignment="1">
      <alignment horizontal="center" wrapText="1"/>
    </xf>
    <xf numFmtId="10" fontId="78" fillId="0" borderId="0" xfId="58" applyNumberFormat="1" applyFont="1" applyFill="1" applyBorder="1" applyAlignment="1">
      <alignment horizontal="left" wrapText="1"/>
    </xf>
    <xf numFmtId="10" fontId="74" fillId="0" borderId="0" xfId="58" applyNumberFormat="1" applyFont="1" applyFill="1" applyBorder="1" applyAlignment="1">
      <alignment horizontal="left" wrapText="1"/>
    </xf>
    <xf numFmtId="174" fontId="74" fillId="0" borderId="0" xfId="48" applyNumberFormat="1" applyFont="1" applyFill="1" applyAlignment="1">
      <alignment/>
    </xf>
    <xf numFmtId="172" fontId="74" fillId="0" borderId="10" xfId="48" applyNumberFormat="1" applyFont="1" applyFill="1" applyBorder="1" applyAlignment="1">
      <alignment horizontal="center" wrapText="1"/>
    </xf>
    <xf numFmtId="172" fontId="74" fillId="34" borderId="0" xfId="0" applyNumberFormat="1" applyFont="1" applyFill="1" applyAlignment="1">
      <alignment/>
    </xf>
    <xf numFmtId="172" fontId="74" fillId="34" borderId="0" xfId="48" applyNumberFormat="1" applyFont="1" applyFill="1" applyAlignment="1">
      <alignment horizontal="center"/>
    </xf>
    <xf numFmtId="0" fontId="74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5" fillId="26" borderId="0" xfId="56" applyFont="1" applyFill="1">
      <alignment/>
      <protection/>
    </xf>
    <xf numFmtId="0" fontId="55" fillId="26" borderId="0" xfId="0" applyFont="1" applyFill="1" applyBorder="1" applyAlignment="1">
      <alignment/>
    </xf>
    <xf numFmtId="0" fontId="55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6" fillId="26" borderId="0" xfId="0" applyFont="1" applyFill="1" applyBorder="1" applyAlignment="1">
      <alignment/>
    </xf>
    <xf numFmtId="0" fontId="86" fillId="26" borderId="23" xfId="0" applyFont="1" applyFill="1" applyBorder="1" applyAlignment="1">
      <alignment/>
    </xf>
    <xf numFmtId="0" fontId="87" fillId="26" borderId="24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3" xfId="0" applyFont="1" applyFill="1" applyBorder="1" applyAlignment="1">
      <alignment/>
    </xf>
    <xf numFmtId="0" fontId="88" fillId="26" borderId="25" xfId="0" applyFont="1" applyFill="1" applyBorder="1" applyAlignment="1" applyProtection="1">
      <alignment horizontal="center" vertical="center"/>
      <protection/>
    </xf>
    <xf numFmtId="0" fontId="85" fillId="26" borderId="18" xfId="55" applyFont="1" applyFill="1" applyBorder="1" applyAlignment="1" applyProtection="1">
      <alignment vertical="center"/>
      <protection/>
    </xf>
    <xf numFmtId="10" fontId="89" fillId="39" borderId="17" xfId="0" applyNumberFormat="1" applyFont="1" applyFill="1" applyBorder="1" applyAlignment="1">
      <alignment horizontal="center"/>
    </xf>
    <xf numFmtId="10" fontId="89" fillId="0" borderId="17" xfId="0" applyNumberFormat="1" applyFont="1" applyBorder="1" applyAlignment="1">
      <alignment horizontal="center"/>
    </xf>
    <xf numFmtId="0" fontId="85" fillId="26" borderId="17" xfId="55" applyFont="1" applyFill="1" applyBorder="1" applyAlignment="1" applyProtection="1">
      <alignment vertical="center"/>
      <protection/>
    </xf>
    <xf numFmtId="10" fontId="89" fillId="0" borderId="17" xfId="0" applyNumberFormat="1" applyFont="1" applyFill="1" applyBorder="1" applyAlignment="1">
      <alignment horizontal="center"/>
    </xf>
    <xf numFmtId="10" fontId="90" fillId="0" borderId="17" xfId="0" applyNumberFormat="1" applyFont="1" applyFill="1" applyBorder="1" applyAlignment="1">
      <alignment horizontal="center"/>
    </xf>
    <xf numFmtId="10" fontId="89" fillId="0" borderId="26" xfId="0" applyNumberFormat="1" applyFont="1" applyFill="1" applyBorder="1" applyAlignment="1">
      <alignment horizontal="center"/>
    </xf>
    <xf numFmtId="172" fontId="73" fillId="34" borderId="11" xfId="0" applyNumberFormat="1" applyFont="1" applyFill="1" applyBorder="1" applyAlignment="1">
      <alignment horizontal="center" wrapText="1"/>
    </xf>
    <xf numFmtId="0" fontId="91" fillId="26" borderId="27" xfId="0" applyFont="1" applyFill="1" applyBorder="1" applyAlignment="1" applyProtection="1">
      <alignment horizontal="center" vertical="center"/>
      <protection/>
    </xf>
    <xf numFmtId="0" fontId="91" fillId="26" borderId="28" xfId="0" applyFont="1" applyFill="1" applyBorder="1" applyAlignment="1" applyProtection="1">
      <alignment horizontal="center" vertical="center"/>
      <protection/>
    </xf>
    <xf numFmtId="0" fontId="91" fillId="26" borderId="29" xfId="0" applyFont="1" applyFill="1" applyBorder="1" applyAlignment="1" applyProtection="1">
      <alignment horizontal="center" vertical="center"/>
      <protection/>
    </xf>
    <xf numFmtId="0" fontId="85" fillId="26" borderId="30" xfId="0" applyFont="1" applyFill="1" applyBorder="1" applyAlignment="1">
      <alignment horizontal="center" vertical="center" wrapText="1"/>
    </xf>
    <xf numFmtId="0" fontId="85" fillId="26" borderId="31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5" fillId="26" borderId="32" xfId="0" applyFont="1" applyFill="1" applyBorder="1" applyAlignment="1">
      <alignment horizontal="center" vertical="center" wrapText="1"/>
    </xf>
    <xf numFmtId="0" fontId="87" fillId="26" borderId="30" xfId="0" applyFont="1" applyFill="1" applyBorder="1" applyAlignment="1">
      <alignment horizontal="center"/>
    </xf>
    <xf numFmtId="0" fontId="87" fillId="26" borderId="33" xfId="0" applyFont="1" applyFill="1" applyBorder="1" applyAlignment="1">
      <alignment horizontal="center"/>
    </xf>
    <xf numFmtId="0" fontId="87" fillId="26" borderId="34" xfId="0" applyFont="1" applyFill="1" applyBorder="1" applyAlignment="1">
      <alignment horizontal="center"/>
    </xf>
    <xf numFmtId="0" fontId="87" fillId="26" borderId="24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3" xfId="0" applyFont="1" applyFill="1" applyBorder="1" applyAlignment="1">
      <alignment horizontal="center"/>
    </xf>
    <xf numFmtId="0" fontId="88" fillId="26" borderId="35" xfId="0" applyFont="1" applyFill="1" applyBorder="1" applyAlignment="1" applyProtection="1">
      <alignment horizontal="center" vertical="center"/>
      <protection/>
    </xf>
    <xf numFmtId="0" fontId="88" fillId="26" borderId="36" xfId="0" applyFont="1" applyFill="1" applyBorder="1" applyAlignment="1" applyProtection="1">
      <alignment horizontal="center" vertical="center"/>
      <protection/>
    </xf>
    <xf numFmtId="0" fontId="88" fillId="26" borderId="37" xfId="0" applyFont="1" applyFill="1" applyBorder="1" applyAlignment="1" applyProtection="1">
      <alignment horizontal="center" vertical="center"/>
      <protection/>
    </xf>
    <xf numFmtId="0" fontId="92" fillId="37" borderId="30" xfId="0" applyFont="1" applyFill="1" applyBorder="1" applyAlignment="1">
      <alignment horizontal="center" vertical="center" wrapText="1"/>
    </xf>
    <xf numFmtId="0" fontId="92" fillId="37" borderId="24" xfId="0" applyFont="1" applyFill="1" applyBorder="1" applyAlignment="1">
      <alignment horizontal="center" vertical="center" wrapText="1"/>
    </xf>
    <xf numFmtId="0" fontId="92" fillId="37" borderId="31" xfId="0" applyFont="1" applyFill="1" applyBorder="1" applyAlignment="1">
      <alignment horizontal="center" vertical="center" wrapText="1"/>
    </xf>
    <xf numFmtId="0" fontId="92" fillId="26" borderId="30" xfId="0" applyFont="1" applyFill="1" applyBorder="1" applyAlignment="1">
      <alignment horizontal="center" vertical="center" wrapText="1"/>
    </xf>
    <xf numFmtId="0" fontId="92" fillId="26" borderId="24" xfId="0" applyFont="1" applyFill="1" applyBorder="1" applyAlignment="1">
      <alignment horizontal="center" vertical="center" wrapText="1"/>
    </xf>
    <xf numFmtId="0" fontId="92" fillId="26" borderId="31" xfId="0" applyFont="1" applyFill="1" applyBorder="1" applyAlignment="1">
      <alignment horizontal="center" vertical="center" wrapText="1"/>
    </xf>
    <xf numFmtId="0" fontId="93" fillId="38" borderId="38" xfId="0" applyFont="1" applyFill="1" applyBorder="1" applyAlignment="1">
      <alignment horizontal="center" vertical="center" wrapText="1"/>
    </xf>
    <xf numFmtId="0" fontId="93" fillId="38" borderId="39" xfId="0" applyFont="1" applyFill="1" applyBorder="1" applyAlignment="1">
      <alignment horizontal="center" vertical="center" wrapText="1"/>
    </xf>
    <xf numFmtId="0" fontId="93" fillId="38" borderId="40" xfId="0" applyFont="1" applyFill="1" applyBorder="1" applyAlignment="1">
      <alignment horizontal="center" vertical="center" wrapText="1"/>
    </xf>
    <xf numFmtId="0" fontId="93" fillId="38" borderId="41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93" fillId="38" borderId="43" xfId="0" applyFont="1" applyFill="1" applyBorder="1" applyAlignment="1">
      <alignment horizontal="center" vertical="center" wrapText="1"/>
    </xf>
    <xf numFmtId="0" fontId="93" fillId="38" borderId="44" xfId="0" applyFont="1" applyFill="1" applyBorder="1" applyAlignment="1">
      <alignment horizontal="center" vertical="center" wrapText="1"/>
    </xf>
    <xf numFmtId="0" fontId="93" fillId="38" borderId="45" xfId="0" applyFont="1" applyFill="1" applyBorder="1" applyAlignment="1">
      <alignment horizontal="center" vertical="center" wrapText="1"/>
    </xf>
    <xf numFmtId="0" fontId="94" fillId="38" borderId="46" xfId="0" applyFont="1" applyFill="1" applyBorder="1" applyAlignment="1">
      <alignment horizontal="center" vertical="center" wrapText="1"/>
    </xf>
    <xf numFmtId="0" fontId="94" fillId="38" borderId="44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83" fillId="38" borderId="48" xfId="0" applyFont="1" applyFill="1" applyBorder="1" applyAlignment="1">
      <alignment horizontal="center" vertical="center" wrapText="1"/>
    </xf>
    <xf numFmtId="0" fontId="83" fillId="38" borderId="49" xfId="0" applyFont="1" applyFill="1" applyBorder="1" applyAlignment="1">
      <alignment horizontal="center" vertical="center" wrapText="1"/>
    </xf>
    <xf numFmtId="49" fontId="74" fillId="34" borderId="50" xfId="0" applyNumberFormat="1" applyFont="1" applyFill="1" applyBorder="1" applyAlignment="1">
      <alignment horizontal="left" wrapText="1"/>
    </xf>
    <xf numFmtId="49" fontId="74" fillId="34" borderId="0" xfId="0" applyNumberFormat="1" applyFont="1" applyFill="1" applyBorder="1" applyAlignment="1">
      <alignment horizontal="left" wrapText="1"/>
    </xf>
    <xf numFmtId="0" fontId="83" fillId="38" borderId="51" xfId="0" applyFont="1" applyFill="1" applyBorder="1" applyAlignment="1">
      <alignment horizontal="center" vertical="center" wrapText="1"/>
    </xf>
    <xf numFmtId="0" fontId="83" fillId="38" borderId="52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43" xfId="0" applyFont="1" applyFill="1" applyBorder="1" applyAlignment="1">
      <alignment horizontal="center" vertical="center" wrapText="1"/>
    </xf>
    <xf numFmtId="0" fontId="83" fillId="38" borderId="44" xfId="0" applyFont="1" applyFill="1" applyBorder="1" applyAlignment="1">
      <alignment horizontal="center" vertical="center" wrapText="1"/>
    </xf>
    <xf numFmtId="0" fontId="83" fillId="38" borderId="45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83" fillId="38" borderId="38" xfId="0" applyFont="1" applyFill="1" applyBorder="1" applyAlignment="1">
      <alignment horizontal="center" vertical="center" wrapText="1"/>
    </xf>
    <xf numFmtId="0" fontId="83" fillId="38" borderId="41" xfId="0" applyFont="1" applyFill="1" applyBorder="1" applyAlignment="1">
      <alignment horizontal="center" vertical="center" wrapText="1"/>
    </xf>
    <xf numFmtId="0" fontId="83" fillId="38" borderId="56" xfId="0" applyFont="1" applyFill="1" applyBorder="1" applyAlignment="1">
      <alignment horizontal="center" vertical="center" wrapText="1"/>
    </xf>
    <xf numFmtId="0" fontId="83" fillId="38" borderId="57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0" fontId="83" fillId="38" borderId="61" xfId="0" applyFont="1" applyFill="1" applyBorder="1" applyAlignment="1">
      <alignment horizontal="center" vertical="center" wrapText="1"/>
    </xf>
    <xf numFmtId="0" fontId="94" fillId="38" borderId="41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 wrapText="1"/>
    </xf>
    <xf numFmtId="0" fontId="95" fillId="38" borderId="38" xfId="0" applyFont="1" applyFill="1" applyBorder="1" applyAlignment="1">
      <alignment horizontal="center" vertical="center" wrapText="1"/>
    </xf>
    <xf numFmtId="0" fontId="95" fillId="38" borderId="39" xfId="0" applyFont="1" applyFill="1" applyBorder="1" applyAlignment="1">
      <alignment horizontal="center" vertical="center" wrapText="1"/>
    </xf>
    <xf numFmtId="0" fontId="95" fillId="38" borderId="41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43" xfId="0" applyFont="1" applyFill="1" applyBorder="1" applyAlignment="1">
      <alignment horizontal="center" vertical="center" wrapText="1"/>
    </xf>
    <xf numFmtId="0" fontId="95" fillId="38" borderId="44" xfId="0" applyFont="1" applyFill="1" applyBorder="1" applyAlignment="1">
      <alignment horizontal="center" vertical="center" wrapText="1"/>
    </xf>
    <xf numFmtId="172" fontId="74" fillId="0" borderId="62" xfId="48" applyNumberFormat="1" applyFont="1" applyBorder="1" applyAlignment="1">
      <alignment horizontal="center"/>
    </xf>
    <xf numFmtId="172" fontId="74" fillId="34" borderId="11" xfId="0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63" xfId="0" applyFont="1" applyBorder="1" applyAlignment="1">
      <alignment horizontal="center"/>
    </xf>
    <xf numFmtId="172" fontId="74" fillId="34" borderId="11" xfId="0" applyNumberFormat="1" applyFont="1" applyFill="1" applyBorder="1" applyAlignment="1">
      <alignment vertical="center" wrapText="1"/>
    </xf>
    <xf numFmtId="172" fontId="74" fillId="34" borderId="12" xfId="0" applyNumberFormat="1" applyFont="1" applyFill="1" applyBorder="1" applyAlignment="1">
      <alignment vertical="center" wrapText="1"/>
    </xf>
    <xf numFmtId="0" fontId="73" fillId="0" borderId="64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0" fontId="73" fillId="0" borderId="5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38" borderId="39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4" fillId="38" borderId="43" xfId="0" applyFont="1" applyFill="1" applyBorder="1" applyAlignment="1">
      <alignment horizontal="center" vertical="center" wrapText="1"/>
    </xf>
    <xf numFmtId="172" fontId="74" fillId="0" borderId="62" xfId="0" applyNumberFormat="1" applyFont="1" applyBorder="1" applyAlignment="1">
      <alignment horizontal="center"/>
    </xf>
    <xf numFmtId="172" fontId="93" fillId="38" borderId="38" xfId="48" applyNumberFormat="1" applyFont="1" applyFill="1" applyBorder="1" applyAlignment="1">
      <alignment horizontal="center" vertical="center" wrapText="1"/>
    </xf>
    <xf numFmtId="172" fontId="93" fillId="38" borderId="39" xfId="48" applyNumberFormat="1" applyFont="1" applyFill="1" applyBorder="1" applyAlignment="1">
      <alignment horizontal="center" vertical="center" wrapText="1"/>
    </xf>
    <xf numFmtId="172" fontId="93" fillId="38" borderId="41" xfId="48" applyNumberFormat="1" applyFont="1" applyFill="1" applyBorder="1" applyAlignment="1">
      <alignment horizontal="center" vertical="center" wrapText="1"/>
    </xf>
    <xf numFmtId="172" fontId="93" fillId="38" borderId="0" xfId="48" applyNumberFormat="1" applyFont="1" applyFill="1" applyBorder="1" applyAlignment="1">
      <alignment horizontal="center" vertical="center" wrapText="1"/>
    </xf>
    <xf numFmtId="172" fontId="93" fillId="38" borderId="43" xfId="48" applyNumberFormat="1" applyFont="1" applyFill="1" applyBorder="1" applyAlignment="1">
      <alignment horizontal="center" vertical="center" wrapText="1"/>
    </xf>
    <xf numFmtId="172" fontId="93" fillId="38" borderId="44" xfId="48" applyNumberFormat="1" applyFont="1" applyFill="1" applyBorder="1" applyAlignment="1">
      <alignment horizontal="center" vertical="center" wrapText="1"/>
    </xf>
    <xf numFmtId="172" fontId="93" fillId="38" borderId="40" xfId="48" applyNumberFormat="1" applyFont="1" applyFill="1" applyBorder="1" applyAlignment="1">
      <alignment horizontal="center" vertical="center" wrapText="1"/>
    </xf>
    <xf numFmtId="172" fontId="93" fillId="38" borderId="42" xfId="48" applyNumberFormat="1" applyFont="1" applyFill="1" applyBorder="1" applyAlignment="1">
      <alignment horizontal="center" vertical="center" wrapText="1"/>
    </xf>
    <xf numFmtId="172" fontId="93" fillId="38" borderId="45" xfId="48" applyNumberFormat="1" applyFont="1" applyFill="1" applyBorder="1" applyAlignment="1">
      <alignment horizontal="center" vertical="center" wrapText="1"/>
    </xf>
    <xf numFmtId="172" fontId="83" fillId="38" borderId="44" xfId="48" applyNumberFormat="1" applyFont="1" applyFill="1" applyBorder="1" applyAlignment="1">
      <alignment horizontal="center" vertical="center" wrapText="1"/>
    </xf>
    <xf numFmtId="172" fontId="83" fillId="38" borderId="43" xfId="48" applyNumberFormat="1" applyFont="1" applyFill="1" applyBorder="1" applyAlignment="1">
      <alignment horizontal="center" vertical="center" wrapText="1"/>
    </xf>
    <xf numFmtId="172" fontId="83" fillId="38" borderId="45" xfId="48" applyNumberFormat="1" applyFont="1" applyFill="1" applyBorder="1" applyAlignment="1">
      <alignment horizontal="center" vertical="center" wrapText="1"/>
    </xf>
    <xf numFmtId="0" fontId="84" fillId="38" borderId="59" xfId="0" applyFont="1" applyFill="1" applyBorder="1" applyAlignment="1">
      <alignment horizontal="center" vertical="center" wrapText="1"/>
    </xf>
    <xf numFmtId="0" fontId="84" fillId="38" borderId="60" xfId="0" applyFont="1" applyFill="1" applyBorder="1" applyAlignment="1">
      <alignment horizontal="center" vertical="center" wrapText="1"/>
    </xf>
    <xf numFmtId="0" fontId="84" fillId="38" borderId="61" xfId="0" applyFont="1" applyFill="1" applyBorder="1" applyAlignment="1">
      <alignment horizontal="center" vertical="center" wrapText="1"/>
    </xf>
    <xf numFmtId="172" fontId="84" fillId="38" borderId="56" xfId="48" applyNumberFormat="1" applyFont="1" applyFill="1" applyBorder="1" applyAlignment="1">
      <alignment horizontal="center" vertical="center" wrapText="1"/>
    </xf>
    <xf numFmtId="172" fontId="84" fillId="38" borderId="57" xfId="48" applyNumberFormat="1" applyFont="1" applyFill="1" applyBorder="1" applyAlignment="1">
      <alignment horizontal="center" vertical="center" wrapText="1"/>
    </xf>
    <xf numFmtId="172" fontId="94" fillId="38" borderId="56" xfId="48" applyNumberFormat="1" applyFont="1" applyFill="1" applyBorder="1" applyAlignment="1">
      <alignment horizontal="center" vertical="center" wrapText="1"/>
    </xf>
    <xf numFmtId="172" fontId="94" fillId="38" borderId="57" xfId="48" applyNumberFormat="1" applyFont="1" applyFill="1" applyBorder="1" applyAlignment="1">
      <alignment horizontal="center" vertical="center" wrapText="1"/>
    </xf>
    <xf numFmtId="172" fontId="94" fillId="38" borderId="58" xfId="48" applyNumberFormat="1" applyFont="1" applyFill="1" applyBorder="1" applyAlignment="1">
      <alignment horizontal="center" vertical="center" wrapText="1"/>
    </xf>
    <xf numFmtId="172" fontId="93" fillId="38" borderId="65" xfId="48" applyNumberFormat="1" applyFont="1" applyFill="1" applyBorder="1" applyAlignment="1">
      <alignment horizontal="center" vertical="center" wrapText="1"/>
    </xf>
    <xf numFmtId="172" fontId="93" fillId="38" borderId="66" xfId="48" applyNumberFormat="1" applyFont="1" applyFill="1" applyBorder="1" applyAlignment="1">
      <alignment horizontal="center" vertical="center" wrapText="1"/>
    </xf>
    <xf numFmtId="172" fontId="93" fillId="38" borderId="47" xfId="48" applyNumberFormat="1" applyFont="1" applyFill="1" applyBorder="1" applyAlignment="1">
      <alignment horizontal="center" vertical="center" wrapText="1"/>
    </xf>
    <xf numFmtId="172" fontId="93" fillId="38" borderId="67" xfId="48" applyNumberFormat="1" applyFont="1" applyFill="1" applyBorder="1" applyAlignment="1">
      <alignment horizontal="center" vertical="center" wrapText="1"/>
    </xf>
    <xf numFmtId="172" fontId="93" fillId="38" borderId="48" xfId="48" applyNumberFormat="1" applyFont="1" applyFill="1" applyBorder="1" applyAlignment="1">
      <alignment horizontal="center" vertical="center" wrapText="1"/>
    </xf>
    <xf numFmtId="172" fontId="93" fillId="38" borderId="68" xfId="48" applyNumberFormat="1" applyFont="1" applyFill="1" applyBorder="1" applyAlignment="1">
      <alignment horizontal="center" vertical="center" wrapText="1"/>
    </xf>
    <xf numFmtId="172" fontId="93" fillId="38" borderId="69" xfId="48" applyNumberFormat="1" applyFont="1" applyFill="1" applyBorder="1" applyAlignment="1">
      <alignment horizontal="center" vertical="center" wrapText="1"/>
    </xf>
    <xf numFmtId="172" fontId="93" fillId="38" borderId="49" xfId="48" applyNumberFormat="1" applyFont="1" applyFill="1" applyBorder="1" applyAlignment="1">
      <alignment horizontal="center" vertical="center" wrapText="1"/>
    </xf>
    <xf numFmtId="172" fontId="83" fillId="38" borderId="0" xfId="48" applyNumberFormat="1" applyFont="1" applyFill="1" applyBorder="1" applyAlignment="1">
      <alignment horizontal="center" vertical="center" wrapText="1"/>
    </xf>
    <xf numFmtId="172" fontId="83" fillId="38" borderId="69" xfId="48" applyNumberFormat="1" applyFont="1" applyFill="1" applyBorder="1" applyAlignment="1">
      <alignment horizontal="center" vertical="center" wrapText="1"/>
    </xf>
    <xf numFmtId="172" fontId="83" fillId="38" borderId="56" xfId="48" applyNumberFormat="1" applyFont="1" applyFill="1" applyBorder="1" applyAlignment="1">
      <alignment horizontal="center" vertical="center" wrapText="1"/>
    </xf>
    <xf numFmtId="172" fontId="83" fillId="38" borderId="57" xfId="48" applyNumberFormat="1" applyFont="1" applyFill="1" applyBorder="1" applyAlignment="1">
      <alignment horizontal="center" vertical="center" wrapText="1"/>
    </xf>
    <xf numFmtId="172" fontId="83" fillId="38" borderId="58" xfId="48" applyNumberFormat="1" applyFont="1" applyFill="1" applyBorder="1" applyAlignment="1">
      <alignment horizontal="center" vertical="center" wrapText="1"/>
    </xf>
    <xf numFmtId="172" fontId="83" fillId="38" borderId="52" xfId="48" applyNumberFormat="1" applyFont="1" applyFill="1" applyBorder="1" applyAlignment="1">
      <alignment horizontal="center" vertical="center" wrapText="1"/>
    </xf>
    <xf numFmtId="172" fontId="83" fillId="38" borderId="53" xfId="48" applyNumberFormat="1" applyFont="1" applyFill="1" applyBorder="1" applyAlignment="1">
      <alignment horizontal="center" vertical="center" wrapText="1"/>
    </xf>
    <xf numFmtId="172" fontId="83" fillId="38" borderId="60" xfId="48" applyNumberFormat="1" applyFont="1" applyFill="1" applyBorder="1" applyAlignment="1">
      <alignment horizontal="center" vertical="center" wrapText="1"/>
    </xf>
    <xf numFmtId="172" fontId="83" fillId="38" borderId="61" xfId="48" applyNumberFormat="1" applyFont="1" applyFill="1" applyBorder="1" applyAlignment="1">
      <alignment horizontal="center" vertical="center" wrapText="1"/>
    </xf>
    <xf numFmtId="172" fontId="83" fillId="38" borderId="70" xfId="48" applyNumberFormat="1" applyFont="1" applyFill="1" applyBorder="1" applyAlignment="1">
      <alignment horizontal="center" vertical="center" wrapText="1"/>
    </xf>
    <xf numFmtId="172" fontId="83" fillId="38" borderId="71" xfId="48" applyNumberFormat="1" applyFont="1" applyFill="1" applyBorder="1" applyAlignment="1">
      <alignment horizontal="center" vertical="center" wrapText="1"/>
    </xf>
    <xf numFmtId="172" fontId="83" fillId="38" borderId="72" xfId="48" applyNumberFormat="1" applyFont="1" applyFill="1" applyBorder="1" applyAlignment="1">
      <alignment horizontal="center" vertical="center" wrapText="1"/>
    </xf>
    <xf numFmtId="172" fontId="83" fillId="38" borderId="73" xfId="48" applyNumberFormat="1" applyFont="1" applyFill="1" applyBorder="1" applyAlignment="1">
      <alignment horizontal="center" vertical="center" wrapText="1"/>
    </xf>
    <xf numFmtId="172" fontId="84" fillId="38" borderId="58" xfId="48" applyNumberFormat="1" applyFont="1" applyFill="1" applyBorder="1" applyAlignment="1">
      <alignment horizontal="center" vertical="center" wrapText="1"/>
    </xf>
    <xf numFmtId="172" fontId="95" fillId="38" borderId="65" xfId="48" applyNumberFormat="1" applyFont="1" applyFill="1" applyBorder="1" applyAlignment="1">
      <alignment horizontal="center" vertical="center" wrapText="1"/>
    </xf>
    <xf numFmtId="172" fontId="95" fillId="38" borderId="66" xfId="48" applyNumberFormat="1" applyFont="1" applyFill="1" applyBorder="1" applyAlignment="1">
      <alignment horizontal="center" vertical="center" wrapText="1"/>
    </xf>
    <xf numFmtId="172" fontId="95" fillId="38" borderId="47" xfId="48" applyNumberFormat="1" applyFont="1" applyFill="1" applyBorder="1" applyAlignment="1">
      <alignment horizontal="center" vertical="center" wrapText="1"/>
    </xf>
    <xf numFmtId="172" fontId="95" fillId="38" borderId="67" xfId="48" applyNumberFormat="1" applyFont="1" applyFill="1" applyBorder="1" applyAlignment="1">
      <alignment horizontal="center" vertical="center" wrapText="1"/>
    </xf>
    <xf numFmtId="172" fontId="95" fillId="38" borderId="0" xfId="48" applyNumberFormat="1" applyFont="1" applyFill="1" applyBorder="1" applyAlignment="1">
      <alignment horizontal="center" vertical="center" wrapText="1"/>
    </xf>
    <xf numFmtId="172" fontId="95" fillId="38" borderId="48" xfId="48" applyNumberFormat="1" applyFont="1" applyFill="1" applyBorder="1" applyAlignment="1">
      <alignment horizontal="center" vertical="center" wrapText="1"/>
    </xf>
    <xf numFmtId="172" fontId="95" fillId="38" borderId="68" xfId="48" applyNumberFormat="1" applyFont="1" applyFill="1" applyBorder="1" applyAlignment="1">
      <alignment horizontal="center" vertical="center" wrapText="1"/>
    </xf>
    <xf numFmtId="172" fontId="95" fillId="38" borderId="69" xfId="48" applyNumberFormat="1" applyFont="1" applyFill="1" applyBorder="1" applyAlignment="1">
      <alignment horizontal="center" vertical="center" wrapText="1"/>
    </xf>
    <xf numFmtId="172" fontId="95" fillId="38" borderId="49" xfId="48" applyNumberFormat="1" applyFont="1" applyFill="1" applyBorder="1" applyAlignment="1">
      <alignment horizontal="center" vertical="center" wrapText="1"/>
    </xf>
    <xf numFmtId="172" fontId="96" fillId="38" borderId="67" xfId="48" applyNumberFormat="1" applyFont="1" applyFill="1" applyBorder="1" applyAlignment="1">
      <alignment horizontal="center" vertical="center" wrapText="1"/>
    </xf>
    <xf numFmtId="172" fontId="96" fillId="38" borderId="0" xfId="48" applyNumberFormat="1" applyFont="1" applyFill="1" applyBorder="1" applyAlignment="1">
      <alignment horizontal="center" vertical="center" wrapText="1"/>
    </xf>
    <xf numFmtId="0" fontId="84" fillId="38" borderId="51" xfId="0" applyFont="1" applyFill="1" applyBorder="1" applyAlignment="1">
      <alignment horizontal="center" vertical="center" wrapText="1"/>
    </xf>
    <xf numFmtId="0" fontId="84" fillId="38" borderId="41" xfId="0" applyFont="1" applyFill="1" applyBorder="1" applyAlignment="1">
      <alignment horizontal="center" vertical="center" wrapText="1"/>
    </xf>
    <xf numFmtId="0" fontId="84" fillId="38" borderId="53" xfId="0" applyFont="1" applyFill="1" applyBorder="1" applyAlignment="1">
      <alignment horizontal="center" vertical="center" wrapText="1"/>
    </xf>
    <xf numFmtId="0" fontId="84" fillId="38" borderId="54" xfId="0" applyFont="1" applyFill="1" applyBorder="1" applyAlignment="1">
      <alignment horizontal="center" vertical="center" wrapText="1"/>
    </xf>
    <xf numFmtId="0" fontId="84" fillId="38" borderId="55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172" fontId="95" fillId="38" borderId="38" xfId="48" applyNumberFormat="1" applyFont="1" applyFill="1" applyBorder="1" applyAlignment="1">
      <alignment horizontal="center" vertical="center" wrapText="1"/>
    </xf>
    <xf numFmtId="172" fontId="95" fillId="38" borderId="39" xfId="48" applyNumberFormat="1" applyFont="1" applyFill="1" applyBorder="1" applyAlignment="1">
      <alignment horizontal="center" vertical="center" wrapText="1"/>
    </xf>
    <xf numFmtId="172" fontId="95" fillId="38" borderId="41" xfId="48" applyNumberFormat="1" applyFont="1" applyFill="1" applyBorder="1" applyAlignment="1">
      <alignment horizontal="center" vertical="center" wrapText="1"/>
    </xf>
    <xf numFmtId="172" fontId="95" fillId="38" borderId="43" xfId="48" applyNumberFormat="1" applyFont="1" applyFill="1" applyBorder="1" applyAlignment="1">
      <alignment horizontal="center" vertical="center" wrapText="1"/>
    </xf>
    <xf numFmtId="172" fontId="95" fillId="38" borderId="44" xfId="48" applyNumberFormat="1" applyFont="1" applyFill="1" applyBorder="1" applyAlignment="1">
      <alignment horizontal="center" vertical="center" wrapText="1"/>
    </xf>
    <xf numFmtId="172" fontId="84" fillId="38" borderId="44" xfId="48" applyNumberFormat="1" applyFont="1" applyFill="1" applyBorder="1" applyAlignment="1">
      <alignment horizontal="center" vertical="center" wrapText="1"/>
    </xf>
    <xf numFmtId="172" fontId="74" fillId="40" borderId="50" xfId="48" applyNumberFormat="1" applyFont="1" applyFill="1" applyBorder="1" applyAlignment="1">
      <alignment horizontal="center" wrapText="1"/>
    </xf>
    <xf numFmtId="172" fontId="74" fillId="40" borderId="0" xfId="48" applyNumberFormat="1" applyFont="1" applyFill="1" applyBorder="1" applyAlignment="1">
      <alignment horizontal="center" wrapText="1"/>
    </xf>
    <xf numFmtId="172" fontId="74" fillId="40" borderId="11" xfId="48" applyNumberFormat="1" applyFont="1" applyFill="1" applyBorder="1" applyAlignment="1">
      <alignment horizontal="center" wrapText="1"/>
    </xf>
    <xf numFmtId="172" fontId="74" fillId="40" borderId="12" xfId="48" applyNumberFormat="1" applyFont="1" applyFill="1" applyBorder="1" applyAlignment="1">
      <alignment horizontal="center" wrapText="1"/>
    </xf>
    <xf numFmtId="0" fontId="96" fillId="38" borderId="43" xfId="0" applyFont="1" applyFill="1" applyBorder="1" applyAlignment="1">
      <alignment horizontal="center" vertical="center" wrapText="1"/>
    </xf>
    <xf numFmtId="0" fontId="96" fillId="38" borderId="44" xfId="0" applyFont="1" applyFill="1" applyBorder="1" applyAlignment="1">
      <alignment horizontal="center" vertical="center" wrapText="1"/>
    </xf>
    <xf numFmtId="172" fontId="84" fillId="38" borderId="45" xfId="48" applyNumberFormat="1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172" fontId="84" fillId="38" borderId="43" xfId="48" applyNumberFormat="1" applyFont="1" applyFill="1" applyBorder="1" applyAlignment="1">
      <alignment horizontal="center" vertical="center" wrapText="1"/>
    </xf>
    <xf numFmtId="172" fontId="84" fillId="38" borderId="60" xfId="48" applyNumberFormat="1" applyFont="1" applyFill="1" applyBorder="1" applyAlignment="1">
      <alignment horizontal="center" vertical="center" wrapText="1"/>
    </xf>
    <xf numFmtId="172" fontId="84" fillId="38" borderId="61" xfId="48" applyNumberFormat="1" applyFont="1" applyFill="1" applyBorder="1" applyAlignment="1">
      <alignment horizontal="center" vertical="center" wrapText="1"/>
    </xf>
    <xf numFmtId="172" fontId="96" fillId="38" borderId="56" xfId="48" applyNumberFormat="1" applyFont="1" applyFill="1" applyBorder="1" applyAlignment="1">
      <alignment horizontal="center" vertical="center" wrapText="1"/>
    </xf>
    <xf numFmtId="172" fontId="96" fillId="38" borderId="57" xfId="48" applyNumberFormat="1" applyFont="1" applyFill="1" applyBorder="1" applyAlignment="1">
      <alignment horizontal="center" vertical="center" wrapText="1"/>
    </xf>
    <xf numFmtId="172" fontId="96" fillId="38" borderId="58" xfId="48" applyNumberFormat="1" applyFont="1" applyFill="1" applyBorder="1" applyAlignment="1">
      <alignment horizontal="center" vertical="center" wrapText="1"/>
    </xf>
    <xf numFmtId="172" fontId="95" fillId="38" borderId="42" xfId="48" applyNumberFormat="1" applyFont="1" applyFill="1" applyBorder="1" applyAlignment="1">
      <alignment horizontal="center" vertical="center" wrapText="1"/>
    </xf>
    <xf numFmtId="172" fontId="95" fillId="38" borderId="45" xfId="48" applyNumberFormat="1" applyFont="1" applyFill="1" applyBorder="1" applyAlignment="1">
      <alignment horizontal="center" vertical="center" wrapText="1"/>
    </xf>
    <xf numFmtId="172" fontId="84" fillId="38" borderId="48" xfId="48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wrapText="1"/>
    </xf>
    <xf numFmtId="172" fontId="74" fillId="0" borderId="12" xfId="0" applyNumberFormat="1" applyFont="1" applyFill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4" xfId="0" applyFont="1" applyFill="1" applyBorder="1" applyAlignment="1" applyProtection="1">
      <alignment horizontal="center"/>
      <protection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textRotation="90" wrapText="1"/>
    </xf>
    <xf numFmtId="0" fontId="97" fillId="37" borderId="14" xfId="0" applyFont="1" applyFill="1" applyBorder="1" applyAlignment="1">
      <alignment horizontal="center" vertical="center" textRotation="90" wrapText="1"/>
    </xf>
    <xf numFmtId="0" fontId="97" fillId="37" borderId="18" xfId="0" applyFont="1" applyFill="1" applyBorder="1" applyAlignment="1">
      <alignment horizontal="center" vertical="center" textRotation="90" wrapText="1"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6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172" fontId="98" fillId="38" borderId="67" xfId="48" applyNumberFormat="1" applyFont="1" applyFill="1" applyBorder="1" applyAlignment="1">
      <alignment horizontal="center" vertical="center" wrapText="1"/>
    </xf>
    <xf numFmtId="172" fontId="98" fillId="38" borderId="0" xfId="48" applyNumberFormat="1" applyFont="1" applyFill="1" applyBorder="1" applyAlignment="1">
      <alignment horizontal="center" vertical="center" wrapText="1"/>
    </xf>
    <xf numFmtId="172" fontId="93" fillId="38" borderId="77" xfId="48" applyNumberFormat="1" applyFont="1" applyFill="1" applyBorder="1" applyAlignment="1">
      <alignment horizontal="center" vertical="center" wrapText="1"/>
    </xf>
    <xf numFmtId="172" fontId="93" fillId="38" borderId="78" xfId="48" applyNumberFormat="1" applyFont="1" applyFill="1" applyBorder="1" applyAlignment="1">
      <alignment horizontal="center" vertical="center" wrapText="1"/>
    </xf>
    <xf numFmtId="172" fontId="93" fillId="38" borderId="46" xfId="48" applyNumberFormat="1" applyFont="1" applyFill="1" applyBorder="1" applyAlignment="1">
      <alignment horizontal="center" vertical="center" wrapText="1"/>
    </xf>
    <xf numFmtId="172" fontId="93" fillId="38" borderId="70" xfId="48" applyNumberFormat="1" applyFont="1" applyFill="1" applyBorder="1" applyAlignment="1">
      <alignment horizontal="center" vertical="center" wrapText="1"/>
    </xf>
    <xf numFmtId="172" fontId="83" fillId="38" borderId="79" xfId="48" applyNumberFormat="1" applyFont="1" applyFill="1" applyBorder="1" applyAlignment="1">
      <alignment horizontal="center" vertical="center" wrapText="1"/>
    </xf>
    <xf numFmtId="172" fontId="83" fillId="38" borderId="80" xfId="48" applyNumberFormat="1" applyFont="1" applyFill="1" applyBorder="1" applyAlignment="1">
      <alignment horizontal="center" vertical="center" wrapText="1"/>
    </xf>
    <xf numFmtId="172" fontId="83" fillId="38" borderId="81" xfId="48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74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b/>
        <i val="0"/>
        <color rgb="FFC00000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9%20(24-10-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1(22-12-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2(20-01-20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  <row r="157">
          <cell r="G157" t="str">
            <v>Total general</v>
          </cell>
          <cell r="H157">
            <v>32358</v>
          </cell>
          <cell r="I157">
            <v>32358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1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2264</v>
          </cell>
          <cell r="I4">
            <v>2264</v>
          </cell>
        </row>
        <row r="5">
          <cell r="G5" t="str">
            <v>105300-CES. CARDENAL CARO</v>
          </cell>
          <cell r="H5">
            <v>272</v>
          </cell>
          <cell r="I5">
            <v>272</v>
          </cell>
        </row>
        <row r="6">
          <cell r="G6" t="str">
            <v>105301-CES. LAS COMPAÑIAS</v>
          </cell>
          <cell r="H6">
            <v>248</v>
          </cell>
          <cell r="I6">
            <v>248</v>
          </cell>
        </row>
        <row r="7">
          <cell r="G7" t="str">
            <v>105302-CES. PEDRO AGUIRRE C.</v>
          </cell>
          <cell r="H7">
            <v>397</v>
          </cell>
          <cell r="I7">
            <v>397</v>
          </cell>
        </row>
        <row r="8">
          <cell r="G8" t="str">
            <v>105313-CES. SCHAFFHAUSER</v>
          </cell>
          <cell r="H8">
            <v>355</v>
          </cell>
          <cell r="I8">
            <v>355</v>
          </cell>
        </row>
        <row r="9">
          <cell r="G9" t="str">
            <v>105319-CES. CARDENAL R.S.H.</v>
          </cell>
          <cell r="H9">
            <v>362</v>
          </cell>
          <cell r="I9">
            <v>362</v>
          </cell>
        </row>
        <row r="10">
          <cell r="G10" t="str">
            <v>105325-CESFAM JUAN PABLO II</v>
          </cell>
          <cell r="H10">
            <v>430</v>
          </cell>
          <cell r="I10">
            <v>430</v>
          </cell>
        </row>
        <row r="11">
          <cell r="G11" t="str">
            <v>105400-P.S.R. ALGARROBITO            </v>
          </cell>
          <cell r="H11">
            <v>41</v>
          </cell>
          <cell r="I11">
            <v>41</v>
          </cell>
        </row>
        <row r="12">
          <cell r="G12" t="str">
            <v>105401-P.S.R. LAS ROJAS</v>
          </cell>
          <cell r="H12">
            <v>8</v>
          </cell>
          <cell r="I12">
            <v>8</v>
          </cell>
        </row>
        <row r="13">
          <cell r="G13" t="str">
            <v>105402-P.S.R. EL ROMERO</v>
          </cell>
          <cell r="H13">
            <v>12</v>
          </cell>
          <cell r="I13">
            <v>12</v>
          </cell>
        </row>
        <row r="14">
          <cell r="G14" t="str">
            <v>105499-P.S.R. LAMBERT</v>
          </cell>
          <cell r="H14">
            <v>8</v>
          </cell>
          <cell r="I14">
            <v>8</v>
          </cell>
        </row>
        <row r="15">
          <cell r="G15" t="str">
            <v>105700-CECOF VILLA EL INDIO</v>
          </cell>
          <cell r="H15">
            <v>35</v>
          </cell>
          <cell r="I15">
            <v>35</v>
          </cell>
        </row>
        <row r="16">
          <cell r="G16" t="str">
            <v>105701-CECOF VILLA ALEMANIA</v>
          </cell>
          <cell r="H16">
            <v>29</v>
          </cell>
          <cell r="I16">
            <v>29</v>
          </cell>
        </row>
        <row r="17">
          <cell r="G17" t="str">
            <v>105702-CECOF VILLA LAMBERT</v>
          </cell>
          <cell r="H17">
            <v>67</v>
          </cell>
          <cell r="I17">
            <v>67</v>
          </cell>
        </row>
        <row r="18">
          <cell r="G18" t="str">
            <v>04102-COQUIMBO</v>
          </cell>
          <cell r="H18">
            <v>2320</v>
          </cell>
          <cell r="I18">
            <v>2320</v>
          </cell>
        </row>
        <row r="19">
          <cell r="G19" t="str">
            <v>105303-CES. SAN JUAN</v>
          </cell>
          <cell r="H19">
            <v>391</v>
          </cell>
          <cell r="I19">
            <v>391</v>
          </cell>
        </row>
        <row r="20">
          <cell r="G20" t="str">
            <v>105304-CES. SANTA CECILIA</v>
          </cell>
          <cell r="H20">
            <v>420</v>
          </cell>
          <cell r="I20">
            <v>420</v>
          </cell>
        </row>
        <row r="21">
          <cell r="G21" t="str">
            <v>105305-CES. TIERRAS BLANCAS</v>
          </cell>
          <cell r="H21">
            <v>693</v>
          </cell>
          <cell r="I21">
            <v>693</v>
          </cell>
        </row>
        <row r="22">
          <cell r="G22" t="str">
            <v>105321-CES. RURAL  TONGOY</v>
          </cell>
          <cell r="H22">
            <v>82</v>
          </cell>
          <cell r="I22">
            <v>82</v>
          </cell>
        </row>
        <row r="23">
          <cell r="G23" t="str">
            <v>105323-CES. DR. SERGIO AGUILAR</v>
          </cell>
          <cell r="H23">
            <v>521</v>
          </cell>
          <cell r="I23">
            <v>521</v>
          </cell>
        </row>
        <row r="24">
          <cell r="G24" t="str">
            <v>105404-P.S.R. EL TANGUE                         </v>
          </cell>
          <cell r="H24">
            <v>16</v>
          </cell>
          <cell r="I24">
            <v>16</v>
          </cell>
        </row>
        <row r="25">
          <cell r="G25" t="str">
            <v>105405-P.S.R. GUANAQUEROS</v>
          </cell>
          <cell r="H25">
            <v>26</v>
          </cell>
          <cell r="I25">
            <v>26</v>
          </cell>
        </row>
        <row r="26">
          <cell r="G26" t="str">
            <v>105406-P.S.R. PAN DE AZUCAR</v>
          </cell>
          <cell r="H26">
            <v>92</v>
          </cell>
          <cell r="I26">
            <v>92</v>
          </cell>
        </row>
        <row r="27">
          <cell r="G27" t="str">
            <v>105407-P.S.R. TAMBILLOS</v>
          </cell>
          <cell r="H27">
            <v>11</v>
          </cell>
          <cell r="I27">
            <v>11</v>
          </cell>
        </row>
        <row r="28">
          <cell r="G28" t="str">
            <v>105705-CECOF EL ALBA</v>
          </cell>
          <cell r="H28">
            <v>68</v>
          </cell>
          <cell r="I28">
            <v>68</v>
          </cell>
        </row>
        <row r="29">
          <cell r="G29" t="str">
            <v>04103-ANDACOLLO</v>
          </cell>
          <cell r="H29">
            <v>171</v>
          </cell>
          <cell r="I29">
            <v>171</v>
          </cell>
        </row>
        <row r="30">
          <cell r="G30" t="str">
            <v>105106-HOSPITAL ANDACOLLO</v>
          </cell>
          <cell r="H30">
            <v>171</v>
          </cell>
          <cell r="I30">
            <v>171</v>
          </cell>
        </row>
        <row r="31">
          <cell r="G31" t="str">
            <v>04104-LA HIGUERA</v>
          </cell>
          <cell r="H31">
            <v>63</v>
          </cell>
          <cell r="I31">
            <v>63</v>
          </cell>
        </row>
        <row r="32">
          <cell r="G32" t="str">
            <v>105314-CES. LA HIGUERA</v>
          </cell>
          <cell r="H32">
            <v>26</v>
          </cell>
          <cell r="I32">
            <v>26</v>
          </cell>
        </row>
        <row r="33">
          <cell r="G33" t="str">
            <v>105500-P.S.R. CALETA HORNOS        </v>
          </cell>
          <cell r="H33">
            <v>19</v>
          </cell>
          <cell r="I33">
            <v>19</v>
          </cell>
        </row>
        <row r="34">
          <cell r="G34" t="str">
            <v>105505-P.S.R. LOS CHOROS</v>
          </cell>
          <cell r="H34">
            <v>2</v>
          </cell>
          <cell r="I34">
            <v>2</v>
          </cell>
        </row>
        <row r="35">
          <cell r="G35" t="str">
            <v>105506-P.S.R. EL TRAPICHE</v>
          </cell>
          <cell r="H35">
            <v>16</v>
          </cell>
          <cell r="I35">
            <v>16</v>
          </cell>
        </row>
        <row r="36">
          <cell r="G36" t="str">
            <v>04105-PAIHUANO</v>
          </cell>
          <cell r="H36">
            <v>49</v>
          </cell>
          <cell r="I36">
            <v>49</v>
          </cell>
        </row>
        <row r="37">
          <cell r="G37" t="str">
            <v>105306-CES. PAIHUANO</v>
          </cell>
          <cell r="H37">
            <v>20</v>
          </cell>
          <cell r="I37">
            <v>20</v>
          </cell>
        </row>
        <row r="38">
          <cell r="G38" t="str">
            <v>105475-P.S.R. HORCON</v>
          </cell>
          <cell r="H38">
            <v>6</v>
          </cell>
          <cell r="I38">
            <v>6</v>
          </cell>
        </row>
        <row r="39">
          <cell r="G39" t="str">
            <v>105476-P.S.R. MONTE GRANDE</v>
          </cell>
          <cell r="H39">
            <v>7</v>
          </cell>
          <cell r="I39">
            <v>7</v>
          </cell>
        </row>
        <row r="40">
          <cell r="G40" t="str">
            <v>105477-P.S.R. PISCO ELQUI</v>
          </cell>
          <cell r="H40">
            <v>16</v>
          </cell>
          <cell r="I40">
            <v>16</v>
          </cell>
        </row>
        <row r="41">
          <cell r="G41" t="str">
            <v>04106-VICUÑA</v>
          </cell>
          <cell r="H41">
            <v>371</v>
          </cell>
          <cell r="I41">
            <v>371</v>
          </cell>
        </row>
        <row r="42">
          <cell r="G42" t="str">
            <v>105107-HOSPITAL VICUÑA</v>
          </cell>
          <cell r="H42">
            <v>226</v>
          </cell>
          <cell r="I42">
            <v>226</v>
          </cell>
        </row>
        <row r="43">
          <cell r="G43" t="str">
            <v>105467-P.S.R. DIAGUITAS</v>
          </cell>
          <cell r="H43">
            <v>12</v>
          </cell>
          <cell r="I43">
            <v>12</v>
          </cell>
        </row>
        <row r="44">
          <cell r="G44" t="str">
            <v>105468-P.S.R. EL MOLLE</v>
          </cell>
          <cell r="H44">
            <v>14</v>
          </cell>
          <cell r="I44">
            <v>14</v>
          </cell>
        </row>
        <row r="45">
          <cell r="G45" t="str">
            <v>105469-P.S.R. EL TAMBO</v>
          </cell>
          <cell r="H45">
            <v>17</v>
          </cell>
          <cell r="I45">
            <v>17</v>
          </cell>
        </row>
        <row r="46">
          <cell r="G46" t="str">
            <v>105470-P.S.R. HUANTA</v>
          </cell>
          <cell r="H46">
            <v>0</v>
          </cell>
          <cell r="I46">
            <v>0</v>
          </cell>
        </row>
        <row r="47">
          <cell r="G47" t="str">
            <v>105471-P.S.R. PERALILLO</v>
          </cell>
          <cell r="H47">
            <v>28</v>
          </cell>
          <cell r="I47">
            <v>28</v>
          </cell>
        </row>
        <row r="48">
          <cell r="G48" t="str">
            <v>105472-P.S.R. RIVADAVIA</v>
          </cell>
          <cell r="H48">
            <v>14</v>
          </cell>
          <cell r="I48">
            <v>14</v>
          </cell>
        </row>
        <row r="49">
          <cell r="G49" t="str">
            <v>105473-P.S.R. TALCUNA</v>
          </cell>
          <cell r="H49">
            <v>20</v>
          </cell>
          <cell r="I49">
            <v>20</v>
          </cell>
        </row>
        <row r="50">
          <cell r="G50" t="str">
            <v>105474-P.S.R. CHAPILCA</v>
          </cell>
          <cell r="H50">
            <v>3</v>
          </cell>
          <cell r="I50">
            <v>3</v>
          </cell>
        </row>
        <row r="51">
          <cell r="G51" t="str">
            <v>105502-P.S.R. CALINGASTA</v>
          </cell>
          <cell r="H51">
            <v>34</v>
          </cell>
          <cell r="I51">
            <v>34</v>
          </cell>
        </row>
        <row r="52">
          <cell r="G52" t="str">
            <v>105509-P.S.R. GUALLIGUAICA</v>
          </cell>
          <cell r="H52">
            <v>3</v>
          </cell>
          <cell r="I52">
            <v>3</v>
          </cell>
        </row>
        <row r="53">
          <cell r="G53" t="str">
            <v>04201-ILLAPEL</v>
          </cell>
          <cell r="H53">
            <v>419</v>
          </cell>
          <cell r="I53">
            <v>419</v>
          </cell>
        </row>
        <row r="54">
          <cell r="G54" t="str">
            <v>105103-HOSPITAL ILLAPEL</v>
          </cell>
          <cell r="H54">
            <v>189</v>
          </cell>
          <cell r="I54">
            <v>189</v>
          </cell>
        </row>
        <row r="55">
          <cell r="G55" t="str">
            <v>105326-CESFAM SAN RAFAEL</v>
          </cell>
          <cell r="H55">
            <v>138</v>
          </cell>
          <cell r="I55">
            <v>138</v>
          </cell>
        </row>
        <row r="56">
          <cell r="G56" t="str">
            <v>105443-P.S.R. CARCAMO                   </v>
          </cell>
          <cell r="H56">
            <v>8</v>
          </cell>
          <cell r="I56">
            <v>8</v>
          </cell>
        </row>
        <row r="57">
          <cell r="G57" t="str">
            <v>105444-P.S.R. HUINTIL</v>
          </cell>
          <cell r="H57">
            <v>7</v>
          </cell>
          <cell r="I57">
            <v>7</v>
          </cell>
        </row>
        <row r="58">
          <cell r="G58" t="str">
            <v>105445-P.S.R. LIMAHUIDA</v>
          </cell>
          <cell r="H58">
            <v>8</v>
          </cell>
          <cell r="I58">
            <v>8</v>
          </cell>
        </row>
        <row r="59">
          <cell r="G59" t="str">
            <v>105446-P.S.R. MATANCILLA</v>
          </cell>
          <cell r="H59">
            <v>1</v>
          </cell>
          <cell r="I59">
            <v>1</v>
          </cell>
        </row>
        <row r="60">
          <cell r="G60" t="str">
            <v>105447-P.S.R. PERALILLO</v>
          </cell>
          <cell r="H60">
            <v>10</v>
          </cell>
          <cell r="I60">
            <v>10</v>
          </cell>
        </row>
        <row r="61">
          <cell r="G61" t="str">
            <v>105448-P.S.R. SANTA VIRGINIA</v>
          </cell>
          <cell r="H61">
            <v>3</v>
          </cell>
          <cell r="I61">
            <v>3</v>
          </cell>
        </row>
        <row r="62">
          <cell r="G62" t="str">
            <v>105449-P.S.R. TUNGA NORTE</v>
          </cell>
          <cell r="H62">
            <v>1</v>
          </cell>
          <cell r="I62">
            <v>1</v>
          </cell>
        </row>
        <row r="63">
          <cell r="G63" t="str">
            <v>105485-P.S.R. PLAN DE HORNOS</v>
          </cell>
          <cell r="H63">
            <v>9</v>
          </cell>
          <cell r="I63">
            <v>9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</row>
        <row r="65">
          <cell r="G65" t="str">
            <v>105487-P.S.R. CAÑAS UNO</v>
          </cell>
          <cell r="H65">
            <v>36</v>
          </cell>
          <cell r="I65">
            <v>36</v>
          </cell>
        </row>
        <row r="66">
          <cell r="G66" t="str">
            <v>105496-P.S.R. PINTACURA SUR</v>
          </cell>
          <cell r="H66">
            <v>4</v>
          </cell>
          <cell r="I66">
            <v>4</v>
          </cell>
        </row>
        <row r="67">
          <cell r="G67" t="str">
            <v>105504-P.S.R. SOCAVON</v>
          </cell>
          <cell r="H67">
            <v>5</v>
          </cell>
          <cell r="I67">
            <v>5</v>
          </cell>
        </row>
        <row r="68">
          <cell r="G68" t="str">
            <v>04202-CANELA</v>
          </cell>
          <cell r="H68">
            <v>106</v>
          </cell>
          <cell r="I68">
            <v>106</v>
          </cell>
        </row>
        <row r="69">
          <cell r="G69" t="str">
            <v>105309-CES. RURAL CANELA</v>
          </cell>
          <cell r="H69">
            <v>60</v>
          </cell>
          <cell r="I69">
            <v>60</v>
          </cell>
        </row>
        <row r="70">
          <cell r="G70" t="str">
            <v>105450-P.S.R. MINCHA NORTE            </v>
          </cell>
          <cell r="H70">
            <v>8</v>
          </cell>
          <cell r="I70">
            <v>8</v>
          </cell>
        </row>
        <row r="71">
          <cell r="G71" t="str">
            <v>105451-P.S.R. AGUA FRIA</v>
          </cell>
          <cell r="H71">
            <v>4</v>
          </cell>
          <cell r="I71">
            <v>4</v>
          </cell>
        </row>
        <row r="72">
          <cell r="G72" t="str">
            <v>105482-P.S.R. CANELA ALTA</v>
          </cell>
          <cell r="H72">
            <v>11</v>
          </cell>
          <cell r="I72">
            <v>11</v>
          </cell>
        </row>
        <row r="73">
          <cell r="G73" t="str">
            <v>105483-P.S.R. LOS RULOS</v>
          </cell>
          <cell r="H73">
            <v>10</v>
          </cell>
          <cell r="I73">
            <v>10</v>
          </cell>
        </row>
        <row r="74">
          <cell r="G74" t="str">
            <v>105484-P.S.R. HUENTELAUQUEN</v>
          </cell>
          <cell r="H74">
            <v>11</v>
          </cell>
          <cell r="I74">
            <v>11</v>
          </cell>
        </row>
        <row r="75">
          <cell r="G75" t="str">
            <v>105488-P.S.R. ESPIRITU SANTO</v>
          </cell>
          <cell r="H75">
            <v>1</v>
          </cell>
          <cell r="I75">
            <v>1</v>
          </cell>
        </row>
        <row r="76">
          <cell r="G76" t="str">
            <v>105493-P.S.R. MINCHA SUR</v>
          </cell>
          <cell r="H76">
            <v>1</v>
          </cell>
          <cell r="I76">
            <v>1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</row>
        <row r="78">
          <cell r="G78" t="str">
            <v>105498-P.S.R. QUEBRADA DE LINARES</v>
          </cell>
          <cell r="H78">
            <v>0</v>
          </cell>
          <cell r="I78">
            <v>0</v>
          </cell>
        </row>
        <row r="79">
          <cell r="G79" t="str">
            <v>04203-LOS VILOS</v>
          </cell>
          <cell r="H79">
            <v>287</v>
          </cell>
          <cell r="I79">
            <v>287</v>
          </cell>
        </row>
        <row r="80">
          <cell r="G80" t="str">
            <v>105108-HOSPITAL LOS VILOS</v>
          </cell>
          <cell r="H80">
            <v>218</v>
          </cell>
          <cell r="I80">
            <v>218</v>
          </cell>
        </row>
        <row r="81">
          <cell r="G81" t="str">
            <v>105478-P.S.R. CAIMANES                   </v>
          </cell>
          <cell r="H81">
            <v>35</v>
          </cell>
          <cell r="I81">
            <v>35</v>
          </cell>
        </row>
        <row r="82">
          <cell r="G82" t="str">
            <v>105479-P.S.R. GUANGUALI</v>
          </cell>
          <cell r="H82">
            <v>3</v>
          </cell>
          <cell r="I82">
            <v>3</v>
          </cell>
        </row>
        <row r="83">
          <cell r="G83" t="str">
            <v>105480-P.S.R. QUILIMARI</v>
          </cell>
          <cell r="H83">
            <v>19</v>
          </cell>
          <cell r="I83">
            <v>19</v>
          </cell>
        </row>
        <row r="84">
          <cell r="G84" t="str">
            <v>105481-P.S.R. TILAMA</v>
          </cell>
          <cell r="H84">
            <v>7</v>
          </cell>
          <cell r="I84">
            <v>7</v>
          </cell>
        </row>
        <row r="85">
          <cell r="G85" t="str">
            <v>105511-P.S.R. LOS CONDORES</v>
          </cell>
          <cell r="H85">
            <v>5</v>
          </cell>
          <cell r="I85">
            <v>5</v>
          </cell>
        </row>
        <row r="86">
          <cell r="G86" t="str">
            <v>04204-SALAMANCA</v>
          </cell>
          <cell r="H86">
            <v>285</v>
          </cell>
          <cell r="I86">
            <v>285</v>
          </cell>
        </row>
        <row r="87">
          <cell r="G87" t="str">
            <v>105104-HOSPITAL SALAMANCA</v>
          </cell>
          <cell r="H87">
            <v>134</v>
          </cell>
          <cell r="I87">
            <v>134</v>
          </cell>
        </row>
        <row r="88">
          <cell r="G88" t="str">
            <v>105452-P.S.R. CUNCUMEN                 </v>
          </cell>
          <cell r="H88">
            <v>70</v>
          </cell>
          <cell r="I88">
            <v>70</v>
          </cell>
        </row>
        <row r="89">
          <cell r="G89" t="str">
            <v>105453-P.S.R. TRANQUILLA</v>
          </cell>
          <cell r="H89">
            <v>9</v>
          </cell>
          <cell r="I89">
            <v>9</v>
          </cell>
        </row>
        <row r="90">
          <cell r="G90" t="str">
            <v>105454-P.S.R. CUNLAGUA</v>
          </cell>
          <cell r="H90">
            <v>3</v>
          </cell>
          <cell r="I90">
            <v>3</v>
          </cell>
        </row>
        <row r="91">
          <cell r="G91" t="str">
            <v>105455-P.S.R. CHILLEPIN</v>
          </cell>
          <cell r="H91">
            <v>19</v>
          </cell>
          <cell r="I91">
            <v>19</v>
          </cell>
        </row>
        <row r="92">
          <cell r="G92" t="str">
            <v>105456-P.S.R. LLIMPO</v>
          </cell>
          <cell r="H92">
            <v>13</v>
          </cell>
          <cell r="I92">
            <v>13</v>
          </cell>
        </row>
        <row r="93">
          <cell r="G93" t="str">
            <v>105457-P.S.R. SAN AGUSTIN</v>
          </cell>
          <cell r="H93">
            <v>5</v>
          </cell>
          <cell r="I93">
            <v>5</v>
          </cell>
        </row>
        <row r="94">
          <cell r="G94" t="str">
            <v>105458-P.S.R. TAHUINCO</v>
          </cell>
          <cell r="H94">
            <v>14</v>
          </cell>
          <cell r="I94">
            <v>14</v>
          </cell>
        </row>
        <row r="95">
          <cell r="G95" t="str">
            <v>105491-P.S.R. QUELEN BAJO</v>
          </cell>
          <cell r="H95">
            <v>8</v>
          </cell>
          <cell r="I95">
            <v>8</v>
          </cell>
        </row>
        <row r="96">
          <cell r="G96" t="str">
            <v>105492-P.S.R. CAMISA</v>
          </cell>
          <cell r="H96">
            <v>7</v>
          </cell>
          <cell r="I96">
            <v>7</v>
          </cell>
        </row>
        <row r="97">
          <cell r="G97" t="str">
            <v>105501-P.S.R. ARBOLEDA GRANDE</v>
          </cell>
          <cell r="H97">
            <v>3</v>
          </cell>
          <cell r="I97">
            <v>3</v>
          </cell>
        </row>
        <row r="98">
          <cell r="G98" t="str">
            <v>04301-OVALLE</v>
          </cell>
          <cell r="H98">
            <v>1372</v>
          </cell>
          <cell r="I98">
            <v>1372</v>
          </cell>
        </row>
        <row r="99">
          <cell r="G99" t="str">
            <v>105315-CES. RURAL C. DE TAMAYA</v>
          </cell>
          <cell r="H99">
            <v>53</v>
          </cell>
          <cell r="I99">
            <v>53</v>
          </cell>
        </row>
        <row r="100">
          <cell r="G100" t="str">
            <v>105317-CES. JORGE JORDAN D.</v>
          </cell>
          <cell r="H100">
            <v>400</v>
          </cell>
          <cell r="I100">
            <v>400</v>
          </cell>
        </row>
        <row r="101">
          <cell r="G101" t="str">
            <v>105322-CES. MARCOS MACUADA</v>
          </cell>
          <cell r="H101">
            <v>603</v>
          </cell>
          <cell r="I101">
            <v>603</v>
          </cell>
        </row>
        <row r="102">
          <cell r="G102" t="str">
            <v>105324-CES. SOTAQUI</v>
          </cell>
          <cell r="H102">
            <v>81</v>
          </cell>
          <cell r="I102">
            <v>81</v>
          </cell>
        </row>
        <row r="103">
          <cell r="G103" t="str">
            <v>105415-P.S.R. BARRAZA</v>
          </cell>
          <cell r="H103">
            <v>9</v>
          </cell>
          <cell r="I103">
            <v>9</v>
          </cell>
        </row>
        <row r="104">
          <cell r="G104" t="str">
            <v>105416-P.S.R. CAMARICO                  </v>
          </cell>
          <cell r="H104">
            <v>22</v>
          </cell>
          <cell r="I104">
            <v>22</v>
          </cell>
        </row>
        <row r="105">
          <cell r="G105" t="str">
            <v>105417-P.S.R. ALCONES BAJOS</v>
          </cell>
          <cell r="H105">
            <v>9</v>
          </cell>
          <cell r="I105">
            <v>9</v>
          </cell>
        </row>
        <row r="106">
          <cell r="G106" t="str">
            <v>105419-P.S.R. LAS SOSSAS</v>
          </cell>
          <cell r="H106">
            <v>6</v>
          </cell>
          <cell r="I106">
            <v>6</v>
          </cell>
        </row>
        <row r="107">
          <cell r="G107" t="str">
            <v>105420-P.S.R. LIMARI</v>
          </cell>
          <cell r="H107">
            <v>21</v>
          </cell>
          <cell r="I107">
            <v>21</v>
          </cell>
        </row>
        <row r="108">
          <cell r="G108" t="str">
            <v>105422-P.S.R. HORNILLOS</v>
          </cell>
          <cell r="H108">
            <v>0</v>
          </cell>
          <cell r="I108">
            <v>0</v>
          </cell>
        </row>
        <row r="109">
          <cell r="G109" t="str">
            <v>105437-P.S.R. CHALINGA</v>
          </cell>
          <cell r="H109">
            <v>4</v>
          </cell>
          <cell r="I109">
            <v>4</v>
          </cell>
        </row>
        <row r="110">
          <cell r="G110" t="str">
            <v>105439-P.S.R. CERRO BLANCO</v>
          </cell>
          <cell r="H110">
            <v>3</v>
          </cell>
          <cell r="I110">
            <v>3</v>
          </cell>
        </row>
        <row r="111">
          <cell r="G111" t="str">
            <v>105507-P.S.R. HUAMALATA</v>
          </cell>
          <cell r="H111">
            <v>19</v>
          </cell>
          <cell r="I111">
            <v>19</v>
          </cell>
        </row>
        <row r="112">
          <cell r="G112" t="str">
            <v>105510-P.S.R. RECOLETA</v>
          </cell>
          <cell r="H112">
            <v>14</v>
          </cell>
          <cell r="I112">
            <v>14</v>
          </cell>
        </row>
        <row r="113">
          <cell r="G113" t="str">
            <v>105722-CECOF SAN JOSE DE LA DEHESA</v>
          </cell>
          <cell r="H113">
            <v>73</v>
          </cell>
          <cell r="I113">
            <v>73</v>
          </cell>
        </row>
        <row r="114">
          <cell r="G114" t="str">
            <v>105723-CECOF LIMARI</v>
          </cell>
          <cell r="H114">
            <v>55</v>
          </cell>
          <cell r="I114">
            <v>55</v>
          </cell>
        </row>
        <row r="115">
          <cell r="G115" t="str">
            <v>04302-COMBARBALÁ</v>
          </cell>
          <cell r="H115">
            <v>141</v>
          </cell>
          <cell r="I115">
            <v>141</v>
          </cell>
        </row>
        <row r="116">
          <cell r="G116" t="str">
            <v>105105-HOSPITAL COMBARBALA</v>
          </cell>
          <cell r="H116">
            <v>92</v>
          </cell>
          <cell r="I116">
            <v>92</v>
          </cell>
        </row>
        <row r="117">
          <cell r="G117" t="str">
            <v>105433-P.S.R. SAN LORENZO</v>
          </cell>
          <cell r="H117">
            <v>0</v>
          </cell>
          <cell r="I117">
            <v>0</v>
          </cell>
        </row>
        <row r="118">
          <cell r="G118" t="str">
            <v>105434-P.S.R. SAN MARCOS</v>
          </cell>
          <cell r="H118">
            <v>3</v>
          </cell>
          <cell r="I118">
            <v>3</v>
          </cell>
        </row>
        <row r="119">
          <cell r="G119" t="str">
            <v>105441-P.S.R. MANQUEHUA</v>
          </cell>
          <cell r="H119">
            <v>4</v>
          </cell>
          <cell r="I119">
            <v>4</v>
          </cell>
        </row>
        <row r="120">
          <cell r="G120" t="str">
            <v>105459-P.S.R. BARRANCAS                </v>
          </cell>
          <cell r="H120">
            <v>3</v>
          </cell>
          <cell r="I120">
            <v>3</v>
          </cell>
        </row>
        <row r="121">
          <cell r="G121" t="str">
            <v>105460-P.S.R. COGOTI 18</v>
          </cell>
          <cell r="H121">
            <v>17</v>
          </cell>
          <cell r="I121">
            <v>17</v>
          </cell>
        </row>
        <row r="122">
          <cell r="G122" t="str">
            <v>105461-P.S.R. EL HUACHO</v>
          </cell>
          <cell r="H122">
            <v>2</v>
          </cell>
          <cell r="I122">
            <v>2</v>
          </cell>
        </row>
        <row r="123">
          <cell r="G123" t="str">
            <v>105462-P.S.R. EL SAUCE</v>
          </cell>
          <cell r="H123">
            <v>4</v>
          </cell>
          <cell r="I123">
            <v>4</v>
          </cell>
        </row>
        <row r="124">
          <cell r="G124" t="str">
            <v>105463-P.S.R. QUILITAPIA</v>
          </cell>
          <cell r="H124">
            <v>4</v>
          </cell>
          <cell r="I124">
            <v>4</v>
          </cell>
        </row>
        <row r="125">
          <cell r="G125" t="str">
            <v>105464-P.S.R. LA LIGUA</v>
          </cell>
          <cell r="H125">
            <v>6</v>
          </cell>
          <cell r="I125">
            <v>6</v>
          </cell>
        </row>
        <row r="126">
          <cell r="G126" t="str">
            <v>105465-P.S.R. RAMADILLA</v>
          </cell>
          <cell r="H126">
            <v>3</v>
          </cell>
          <cell r="I126">
            <v>3</v>
          </cell>
        </row>
        <row r="127">
          <cell r="G127" t="str">
            <v>105466-P.S.R. VALLE HERMOSO</v>
          </cell>
          <cell r="H127">
            <v>2</v>
          </cell>
          <cell r="I127">
            <v>2</v>
          </cell>
        </row>
        <row r="128">
          <cell r="G128" t="str">
            <v>105490-P.S.R. EL DURAZNO</v>
          </cell>
          <cell r="H128">
            <v>1</v>
          </cell>
          <cell r="I128">
            <v>1</v>
          </cell>
        </row>
        <row r="129">
          <cell r="G129" t="str">
            <v>04303-MONTE PATRIA</v>
          </cell>
          <cell r="H129">
            <v>459</v>
          </cell>
          <cell r="I129">
            <v>459</v>
          </cell>
        </row>
        <row r="130">
          <cell r="G130" t="str">
            <v>105307-CES. RURAL MONTE PATRIA</v>
          </cell>
          <cell r="H130">
            <v>154</v>
          </cell>
          <cell r="I130">
            <v>154</v>
          </cell>
        </row>
        <row r="131">
          <cell r="G131" t="str">
            <v>105311-CES. RURAL CHAÑARAL ALTO</v>
          </cell>
          <cell r="H131">
            <v>53</v>
          </cell>
          <cell r="I131">
            <v>53</v>
          </cell>
        </row>
        <row r="132">
          <cell r="G132" t="str">
            <v>105312-CES. RURAL CAREN</v>
          </cell>
          <cell r="H132">
            <v>28</v>
          </cell>
          <cell r="I132">
            <v>28</v>
          </cell>
        </row>
        <row r="133">
          <cell r="G133" t="str">
            <v>105318-CES. RURAL EL PALQUI</v>
          </cell>
          <cell r="H133">
            <v>150</v>
          </cell>
          <cell r="I133">
            <v>150</v>
          </cell>
        </row>
        <row r="134">
          <cell r="G134" t="str">
            <v>105425-P.S.R. CHILECITO</v>
          </cell>
          <cell r="H134">
            <v>4</v>
          </cell>
          <cell r="I134">
            <v>4</v>
          </cell>
        </row>
        <row r="135">
          <cell r="G135" t="str">
            <v>105427-P.S.R. HACIENDA VALDIVIA</v>
          </cell>
          <cell r="H135">
            <v>11</v>
          </cell>
          <cell r="I135">
            <v>11</v>
          </cell>
        </row>
        <row r="136">
          <cell r="G136" t="str">
            <v>105428-P.S.R. HUATULAME</v>
          </cell>
          <cell r="H136">
            <v>13</v>
          </cell>
          <cell r="I136">
            <v>13</v>
          </cell>
        </row>
        <row r="137">
          <cell r="G137" t="str">
            <v>105430-P.S.R. MIALQUI</v>
          </cell>
          <cell r="H137">
            <v>2</v>
          </cell>
          <cell r="I137">
            <v>2</v>
          </cell>
        </row>
        <row r="138">
          <cell r="G138" t="str">
            <v>105431-P.S.R. PEDREGAL</v>
          </cell>
          <cell r="H138">
            <v>5</v>
          </cell>
          <cell r="I138">
            <v>5</v>
          </cell>
        </row>
        <row r="139">
          <cell r="G139" t="str">
            <v>105432-P.S.R. RAPEL</v>
          </cell>
          <cell r="H139">
            <v>12</v>
          </cell>
          <cell r="I139">
            <v>12</v>
          </cell>
        </row>
        <row r="140">
          <cell r="G140" t="str">
            <v>105435-P.S.R. TULAHUEN</v>
          </cell>
          <cell r="H140">
            <v>19</v>
          </cell>
          <cell r="I140">
            <v>19</v>
          </cell>
        </row>
        <row r="141">
          <cell r="G141" t="str">
            <v>105436-P.S.R. EL MAITEN</v>
          </cell>
          <cell r="H141">
            <v>5</v>
          </cell>
          <cell r="I141">
            <v>5</v>
          </cell>
        </row>
        <row r="142">
          <cell r="G142" t="str">
            <v>105489-P.S.R. RAMADAS DE TULAHUEN</v>
          </cell>
          <cell r="H142">
            <v>3</v>
          </cell>
          <cell r="I142">
            <v>3</v>
          </cell>
        </row>
        <row r="143">
          <cell r="G143" t="str">
            <v>04304-PUNITAQUI</v>
          </cell>
          <cell r="H143">
            <v>187</v>
          </cell>
          <cell r="I143">
            <v>187</v>
          </cell>
        </row>
        <row r="144">
          <cell r="G144" t="str">
            <v>105308-CES. RURAL PUNITAQUI</v>
          </cell>
          <cell r="H144">
            <v>181</v>
          </cell>
          <cell r="I144">
            <v>181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</row>
        <row r="146">
          <cell r="G146" t="str">
            <v>105442-P.S.R. SAN PEDRO DE QUILES</v>
          </cell>
          <cell r="H146">
            <v>1</v>
          </cell>
          <cell r="I146">
            <v>1</v>
          </cell>
        </row>
        <row r="147">
          <cell r="G147" t="str">
            <v>105508-P.S.R. EL PARRAL DE QUILES  </v>
          </cell>
          <cell r="H147">
            <v>5</v>
          </cell>
          <cell r="I147">
            <v>5</v>
          </cell>
        </row>
        <row r="148">
          <cell r="G148" t="str">
            <v>04305-RIO HURATDO</v>
          </cell>
          <cell r="H148">
            <v>36</v>
          </cell>
          <cell r="I148">
            <v>36</v>
          </cell>
        </row>
        <row r="149">
          <cell r="G149" t="str">
            <v>105310-CES. RURAL PICHASCA</v>
          </cell>
          <cell r="H149">
            <v>14</v>
          </cell>
          <cell r="I149">
            <v>14</v>
          </cell>
        </row>
        <row r="150">
          <cell r="G150" t="str">
            <v>105409-P.S.R. EL CHAÑAR</v>
          </cell>
          <cell r="H150">
            <v>3</v>
          </cell>
          <cell r="I150">
            <v>3</v>
          </cell>
        </row>
        <row r="151">
          <cell r="G151" t="str">
            <v>105410-P.S.R. HURTADO</v>
          </cell>
          <cell r="H151">
            <v>3</v>
          </cell>
          <cell r="I151">
            <v>3</v>
          </cell>
        </row>
        <row r="152">
          <cell r="G152" t="str">
            <v>105411-P.S.R. LAS BREAS</v>
          </cell>
          <cell r="H152">
            <v>3</v>
          </cell>
          <cell r="I152">
            <v>3</v>
          </cell>
        </row>
        <row r="153">
          <cell r="G153" t="str">
            <v>105413-P.S.R. SAMO ALTO</v>
          </cell>
          <cell r="H153">
            <v>5</v>
          </cell>
          <cell r="I153">
            <v>5</v>
          </cell>
        </row>
        <row r="154">
          <cell r="G154" t="str">
            <v>105414-P.S.R. SERON</v>
          </cell>
          <cell r="H154">
            <v>5</v>
          </cell>
          <cell r="I154">
            <v>5</v>
          </cell>
        </row>
        <row r="155">
          <cell r="G155" t="str">
            <v>105503-P.S.R. TABAQUEROS</v>
          </cell>
          <cell r="H155">
            <v>3</v>
          </cell>
          <cell r="I155">
            <v>3</v>
          </cell>
        </row>
        <row r="156">
          <cell r="G156" t="str">
            <v>Total general</v>
          </cell>
          <cell r="H156">
            <v>8530</v>
          </cell>
          <cell r="I156">
            <v>8530</v>
          </cell>
        </row>
      </sheetData>
      <sheetData sheetId="1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3204</v>
          </cell>
          <cell r="I4">
            <v>3204</v>
          </cell>
        </row>
        <row r="5">
          <cell r="G5" t="str">
            <v>105300-CES. CARDENAL CARO</v>
          </cell>
          <cell r="H5">
            <v>658</v>
          </cell>
          <cell r="I5">
            <v>658</v>
          </cell>
        </row>
        <row r="6">
          <cell r="G6" t="str">
            <v>105301-CES. LAS COMPAÑIAS</v>
          </cell>
          <cell r="H6">
            <v>455</v>
          </cell>
          <cell r="I6">
            <v>455</v>
          </cell>
        </row>
        <row r="7">
          <cell r="G7" t="str">
            <v>105302-CES. PEDRO AGUIRRE C.</v>
          </cell>
          <cell r="H7">
            <v>518</v>
          </cell>
          <cell r="I7">
            <v>518</v>
          </cell>
        </row>
        <row r="8">
          <cell r="G8" t="str">
            <v>105313-CES. SCHAFFHAUSER</v>
          </cell>
          <cell r="H8">
            <v>421</v>
          </cell>
          <cell r="I8">
            <v>421</v>
          </cell>
        </row>
        <row r="9">
          <cell r="G9" t="str">
            <v>105319-CES. CARDENAL R.S.H.</v>
          </cell>
          <cell r="H9">
            <v>599</v>
          </cell>
          <cell r="I9">
            <v>599</v>
          </cell>
        </row>
        <row r="10">
          <cell r="G10" t="str">
            <v>105325-CESFAM JUAN PABLO II</v>
          </cell>
          <cell r="H10">
            <v>457</v>
          </cell>
          <cell r="I10">
            <v>457</v>
          </cell>
        </row>
        <row r="11">
          <cell r="G11" t="str">
            <v>105400-P.S.R. ALGARROBITO            </v>
          </cell>
          <cell r="H11">
            <v>74</v>
          </cell>
          <cell r="I11">
            <v>74</v>
          </cell>
        </row>
        <row r="12">
          <cell r="G12" t="str">
            <v>105401-P.S.R. LAS ROJAS</v>
          </cell>
          <cell r="H12">
            <v>13</v>
          </cell>
          <cell r="I12">
            <v>13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2</v>
          </cell>
          <cell r="I14">
            <v>2</v>
          </cell>
        </row>
        <row r="15">
          <cell r="G15" t="str">
            <v>04102-COQUIMBO</v>
          </cell>
          <cell r="H15">
            <v>3145</v>
          </cell>
          <cell r="I15">
            <v>3145</v>
          </cell>
        </row>
        <row r="16">
          <cell r="G16" t="str">
            <v>105303-CES. SAN JUAN</v>
          </cell>
          <cell r="H16">
            <v>481</v>
          </cell>
          <cell r="I16">
            <v>481</v>
          </cell>
        </row>
        <row r="17">
          <cell r="G17" t="str">
            <v>105304-CES. SANTA CECILIA</v>
          </cell>
          <cell r="H17">
            <v>475</v>
          </cell>
          <cell r="I17">
            <v>475</v>
          </cell>
        </row>
        <row r="18">
          <cell r="G18" t="str">
            <v>105305-CES. TIERRAS BLANCAS</v>
          </cell>
          <cell r="H18">
            <v>1204</v>
          </cell>
          <cell r="I18">
            <v>1204</v>
          </cell>
        </row>
        <row r="19">
          <cell r="G19" t="str">
            <v>105321-CES. RURAL  TONGOY</v>
          </cell>
          <cell r="H19">
            <v>119</v>
          </cell>
          <cell r="I19">
            <v>119</v>
          </cell>
        </row>
        <row r="20">
          <cell r="G20" t="str">
            <v>105323-CES. DR. SERGIO AGUILAR</v>
          </cell>
          <cell r="H20">
            <v>737</v>
          </cell>
          <cell r="I20">
            <v>737</v>
          </cell>
        </row>
        <row r="21">
          <cell r="G21" t="str">
            <v>105404-P.S.R. EL TANGUE                         </v>
          </cell>
          <cell r="H21">
            <v>27</v>
          </cell>
          <cell r="I21">
            <v>27</v>
          </cell>
        </row>
        <row r="22">
          <cell r="G22" t="str">
            <v>105405-P.S.R. GUANAQUEROS</v>
          </cell>
          <cell r="H22">
            <v>36</v>
          </cell>
          <cell r="I22">
            <v>36</v>
          </cell>
        </row>
        <row r="23">
          <cell r="G23" t="str">
            <v>105406-P.S.R. PAN DE AZUCAR</v>
          </cell>
          <cell r="H23">
            <v>49</v>
          </cell>
          <cell r="I23">
            <v>49</v>
          </cell>
        </row>
        <row r="24">
          <cell r="G24" t="str">
            <v>105407-P.S.R. TAMBILLOS</v>
          </cell>
          <cell r="H24">
            <v>17</v>
          </cell>
          <cell r="I24">
            <v>17</v>
          </cell>
        </row>
        <row r="25">
          <cell r="G25" t="str">
            <v>04103-ANDACOLLO</v>
          </cell>
          <cell r="H25">
            <v>269</v>
          </cell>
          <cell r="I25">
            <v>269</v>
          </cell>
        </row>
        <row r="26">
          <cell r="G26" t="str">
            <v>105106-HOSPITAL ANDACOLLO</v>
          </cell>
          <cell r="H26">
            <v>269</v>
          </cell>
          <cell r="I26">
            <v>269</v>
          </cell>
        </row>
        <row r="27">
          <cell r="G27" t="str">
            <v>04104-LA HIGUERA</v>
          </cell>
          <cell r="H27">
            <v>180</v>
          </cell>
          <cell r="I27">
            <v>180</v>
          </cell>
        </row>
        <row r="28">
          <cell r="G28" t="str">
            <v>105314-CES. LA HIGUERA</v>
          </cell>
          <cell r="H28">
            <v>58</v>
          </cell>
          <cell r="I28">
            <v>58</v>
          </cell>
        </row>
        <row r="29">
          <cell r="G29" t="str">
            <v>105500-P.S.R. CALETA HORNOS        </v>
          </cell>
          <cell r="H29">
            <v>58</v>
          </cell>
          <cell r="I29">
            <v>58</v>
          </cell>
        </row>
        <row r="30">
          <cell r="G30" t="str">
            <v>105505-P.S.R. LOS CHOROS</v>
          </cell>
          <cell r="H30">
            <v>26</v>
          </cell>
          <cell r="I30">
            <v>26</v>
          </cell>
        </row>
        <row r="31">
          <cell r="G31" t="str">
            <v>105506-P.S.R. EL TRAPICHE</v>
          </cell>
          <cell r="H31">
            <v>38</v>
          </cell>
          <cell r="I31">
            <v>38</v>
          </cell>
        </row>
        <row r="32">
          <cell r="G32" t="str">
            <v>04105-PAIHUANO</v>
          </cell>
          <cell r="H32">
            <v>56</v>
          </cell>
          <cell r="I32">
            <v>56</v>
          </cell>
        </row>
        <row r="33">
          <cell r="G33" t="str">
            <v>105306-CES. PAIHUANO</v>
          </cell>
          <cell r="H33">
            <v>20</v>
          </cell>
          <cell r="I33">
            <v>20</v>
          </cell>
        </row>
        <row r="34">
          <cell r="G34" t="str">
            <v>105475-P.S.R. HORCON</v>
          </cell>
          <cell r="H34">
            <v>3</v>
          </cell>
          <cell r="I34">
            <v>3</v>
          </cell>
        </row>
        <row r="35">
          <cell r="G35" t="str">
            <v>105476-P.S.R. MONTE GRANDE</v>
          </cell>
          <cell r="H35">
            <v>2</v>
          </cell>
          <cell r="I35">
            <v>2</v>
          </cell>
        </row>
        <row r="36">
          <cell r="G36" t="str">
            <v>105477-P.S.R. PISCO ELQUI</v>
          </cell>
          <cell r="H36">
            <v>31</v>
          </cell>
          <cell r="I36">
            <v>31</v>
          </cell>
        </row>
        <row r="37">
          <cell r="G37" t="str">
            <v>04106-VICUÑA</v>
          </cell>
          <cell r="H37">
            <v>704</v>
          </cell>
          <cell r="I37">
            <v>704</v>
          </cell>
        </row>
        <row r="38">
          <cell r="G38" t="str">
            <v>105107-HOSPITAL VICUÑA</v>
          </cell>
          <cell r="H38">
            <v>419</v>
          </cell>
          <cell r="I38">
            <v>419</v>
          </cell>
        </row>
        <row r="39">
          <cell r="G39" t="str">
            <v>105467-P.S.R. DIAGUITAS</v>
          </cell>
          <cell r="H39">
            <v>43</v>
          </cell>
          <cell r="I39">
            <v>43</v>
          </cell>
        </row>
        <row r="40">
          <cell r="G40" t="str">
            <v>105468-P.S.R. EL MOLLE</v>
          </cell>
          <cell r="H40">
            <v>26</v>
          </cell>
          <cell r="I40">
            <v>26</v>
          </cell>
        </row>
        <row r="41">
          <cell r="G41" t="str">
            <v>105469-P.S.R. EL TAMBO</v>
          </cell>
          <cell r="H41">
            <v>49</v>
          </cell>
          <cell r="I41">
            <v>49</v>
          </cell>
        </row>
        <row r="42">
          <cell r="G42" t="str">
            <v>105470-P.S.R. HUANTA</v>
          </cell>
          <cell r="H42">
            <v>7</v>
          </cell>
          <cell r="I42">
            <v>7</v>
          </cell>
        </row>
        <row r="43">
          <cell r="G43" t="str">
            <v>105471-P.S.R. PERALILLO</v>
          </cell>
          <cell r="H43">
            <v>40</v>
          </cell>
          <cell r="I43">
            <v>40</v>
          </cell>
        </row>
        <row r="44">
          <cell r="G44" t="str">
            <v>105472-P.S.R. RIVADAVIA</v>
          </cell>
          <cell r="H44">
            <v>25</v>
          </cell>
          <cell r="I44">
            <v>25</v>
          </cell>
        </row>
        <row r="45">
          <cell r="G45" t="str">
            <v>105473-P.S.R. TALCUNA</v>
          </cell>
          <cell r="H45">
            <v>14</v>
          </cell>
          <cell r="I45">
            <v>14</v>
          </cell>
        </row>
        <row r="46">
          <cell r="G46" t="str">
            <v>105474-P.S.R. CHAPILCA</v>
          </cell>
          <cell r="H46">
            <v>17</v>
          </cell>
          <cell r="I46">
            <v>17</v>
          </cell>
        </row>
        <row r="47">
          <cell r="G47" t="str">
            <v>105502-P.S.R. CALINGASTA</v>
          </cell>
          <cell r="H47">
            <v>56</v>
          </cell>
          <cell r="I47">
            <v>56</v>
          </cell>
        </row>
        <row r="48">
          <cell r="G48" t="str">
            <v>105509-P.S.R. GUALLIGUAICA</v>
          </cell>
          <cell r="H48">
            <v>8</v>
          </cell>
          <cell r="I48">
            <v>8</v>
          </cell>
        </row>
        <row r="49">
          <cell r="G49" t="str">
            <v>04201-ILLAPEL</v>
          </cell>
          <cell r="H49">
            <v>667</v>
          </cell>
          <cell r="I49">
            <v>667</v>
          </cell>
        </row>
        <row r="50">
          <cell r="G50" t="str">
            <v>105103-HOSPITAL ILLAPEL</v>
          </cell>
          <cell r="H50">
            <v>334</v>
          </cell>
          <cell r="I50">
            <v>334</v>
          </cell>
        </row>
        <row r="51">
          <cell r="G51" t="str">
            <v>105326-CESFAM SAN RAFAEL</v>
          </cell>
          <cell r="H51">
            <v>210</v>
          </cell>
          <cell r="I51">
            <v>210</v>
          </cell>
        </row>
        <row r="52">
          <cell r="G52" t="str">
            <v>105443-P.S.R. CARCAMO                   </v>
          </cell>
          <cell r="H52">
            <v>14</v>
          </cell>
          <cell r="I52">
            <v>14</v>
          </cell>
        </row>
        <row r="53">
          <cell r="G53" t="str">
            <v>105444-P.S.R. HUINTIL</v>
          </cell>
          <cell r="H53">
            <v>10</v>
          </cell>
          <cell r="I53">
            <v>10</v>
          </cell>
        </row>
        <row r="54">
          <cell r="G54" t="str">
            <v>105445-P.S.R. LIMAHUIDA</v>
          </cell>
          <cell r="H54">
            <v>4</v>
          </cell>
          <cell r="I54">
            <v>4</v>
          </cell>
        </row>
        <row r="55">
          <cell r="G55" t="str">
            <v>105446-P.S.R. MATANCILLA</v>
          </cell>
          <cell r="H55">
            <v>4</v>
          </cell>
          <cell r="I55">
            <v>4</v>
          </cell>
        </row>
        <row r="56">
          <cell r="G56" t="str">
            <v>105447-P.S.R. PERALILLO</v>
          </cell>
          <cell r="H56">
            <v>9</v>
          </cell>
          <cell r="I56">
            <v>9</v>
          </cell>
        </row>
        <row r="57">
          <cell r="G57" t="str">
            <v>105448-P.S.R. SANTA VIRGINIA</v>
          </cell>
          <cell r="H57">
            <v>6</v>
          </cell>
          <cell r="I57">
            <v>6</v>
          </cell>
        </row>
        <row r="58">
          <cell r="G58" t="str">
            <v>105449-P.S.R. TUNGA NORTE</v>
          </cell>
          <cell r="H58">
            <v>6</v>
          </cell>
          <cell r="I58">
            <v>6</v>
          </cell>
        </row>
        <row r="59">
          <cell r="G59" t="str">
            <v>105485-P.S.R. PLAN DE HORNOS</v>
          </cell>
          <cell r="H59">
            <v>14</v>
          </cell>
          <cell r="I59">
            <v>14</v>
          </cell>
        </row>
        <row r="60">
          <cell r="G60" t="str">
            <v>105486-P.S.R. TUNGA SUR</v>
          </cell>
          <cell r="H60">
            <v>5</v>
          </cell>
          <cell r="I60">
            <v>5</v>
          </cell>
        </row>
        <row r="61">
          <cell r="G61" t="str">
            <v>105487-P.S.R. CAÑAS UNO</v>
          </cell>
          <cell r="H61">
            <v>45</v>
          </cell>
          <cell r="I61">
            <v>45</v>
          </cell>
        </row>
        <row r="62">
          <cell r="G62" t="str">
            <v>105496-P.S.R. PINTACURA SUR</v>
          </cell>
          <cell r="H62">
            <v>2</v>
          </cell>
          <cell r="I62">
            <v>2</v>
          </cell>
        </row>
        <row r="63">
          <cell r="G63" t="str">
            <v>105504-P.S.R. SOCAVON</v>
          </cell>
          <cell r="H63">
            <v>4</v>
          </cell>
          <cell r="I63">
            <v>4</v>
          </cell>
        </row>
        <row r="64">
          <cell r="G64" t="str">
            <v>04202-CANELA</v>
          </cell>
          <cell r="H64">
            <v>181</v>
          </cell>
          <cell r="I64">
            <v>181</v>
          </cell>
        </row>
        <row r="65">
          <cell r="G65" t="str">
            <v>105309-CES. RURAL CANELA</v>
          </cell>
          <cell r="H65">
            <v>98</v>
          </cell>
          <cell r="I65">
            <v>98</v>
          </cell>
        </row>
        <row r="66">
          <cell r="G66" t="str">
            <v>105450-P.S.R. MINCHA NORTE            </v>
          </cell>
          <cell r="H66">
            <v>43</v>
          </cell>
          <cell r="I66">
            <v>43</v>
          </cell>
        </row>
        <row r="67">
          <cell r="G67" t="str">
            <v>105451-P.S.R. AGUA FRIA</v>
          </cell>
          <cell r="H67">
            <v>7</v>
          </cell>
          <cell r="I67">
            <v>7</v>
          </cell>
        </row>
        <row r="68">
          <cell r="G68" t="str">
            <v>105482-P.S.R. CANELA ALTA</v>
          </cell>
          <cell r="H68">
            <v>4</v>
          </cell>
          <cell r="I68">
            <v>4</v>
          </cell>
        </row>
        <row r="69">
          <cell r="G69" t="str">
            <v>105483-P.S.R. LOS RULOS</v>
          </cell>
          <cell r="H69">
            <v>7</v>
          </cell>
          <cell r="I69">
            <v>7</v>
          </cell>
        </row>
        <row r="70">
          <cell r="G70" t="str">
            <v>105484-P.S.R. HUENTELAUQUEN</v>
          </cell>
          <cell r="H70">
            <v>11</v>
          </cell>
          <cell r="I70">
            <v>11</v>
          </cell>
        </row>
        <row r="71">
          <cell r="G71" t="str">
            <v>105488-P.S.R. ESPIRITU SANTO</v>
          </cell>
          <cell r="H71">
            <v>1</v>
          </cell>
          <cell r="I71">
            <v>1</v>
          </cell>
        </row>
        <row r="72">
          <cell r="G72" t="str">
            <v>105493-P.S.R. MINCHA SUR</v>
          </cell>
          <cell r="H72">
            <v>5</v>
          </cell>
          <cell r="I72">
            <v>5</v>
          </cell>
        </row>
        <row r="73">
          <cell r="G73" t="str">
            <v>105497-P.S.R. JABONERIA</v>
          </cell>
          <cell r="H73">
            <v>2</v>
          </cell>
          <cell r="I73">
            <v>2</v>
          </cell>
        </row>
        <row r="74">
          <cell r="G74" t="str">
            <v>105498-P.S.R. QUEBRADA DE LINARES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301</v>
          </cell>
          <cell r="I75">
            <v>301</v>
          </cell>
        </row>
        <row r="76">
          <cell r="G76" t="str">
            <v>105108-HOSPITAL LOS VILOS</v>
          </cell>
          <cell r="H76">
            <v>195</v>
          </cell>
          <cell r="I76">
            <v>195</v>
          </cell>
        </row>
        <row r="77">
          <cell r="G77" t="str">
            <v>105478-P.S.R. CAIMANES                   </v>
          </cell>
          <cell r="H77">
            <v>45</v>
          </cell>
          <cell r="I77">
            <v>45</v>
          </cell>
        </row>
        <row r="78">
          <cell r="G78" t="str">
            <v>105479-P.S.R. GUANGUALI</v>
          </cell>
          <cell r="H78">
            <v>16</v>
          </cell>
          <cell r="I78">
            <v>16</v>
          </cell>
        </row>
        <row r="79">
          <cell r="G79" t="str">
            <v>105480-P.S.R. QUILIMARI</v>
          </cell>
          <cell r="H79">
            <v>22</v>
          </cell>
          <cell r="I79">
            <v>22</v>
          </cell>
        </row>
        <row r="80">
          <cell r="G80" t="str">
            <v>105481-P.S.R. TILAMA</v>
          </cell>
          <cell r="H80">
            <v>8</v>
          </cell>
          <cell r="I80">
            <v>8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522</v>
          </cell>
          <cell r="I82">
            <v>522</v>
          </cell>
        </row>
        <row r="83">
          <cell r="G83" t="str">
            <v>105104-HOSPITAL SALAMANCA</v>
          </cell>
          <cell r="H83">
            <v>327</v>
          </cell>
          <cell r="I83">
            <v>327</v>
          </cell>
        </row>
        <row r="84">
          <cell r="G84" t="str">
            <v>105452-P.S.R. CUNCUMEN                 </v>
          </cell>
          <cell r="H84">
            <v>106</v>
          </cell>
          <cell r="I84">
            <v>106</v>
          </cell>
        </row>
        <row r="85">
          <cell r="G85" t="str">
            <v>105453-P.S.R. TRANQUILLA</v>
          </cell>
          <cell r="H85">
            <v>8</v>
          </cell>
          <cell r="I85">
            <v>8</v>
          </cell>
        </row>
        <row r="86">
          <cell r="G86" t="str">
            <v>105454-P.S.R. CUNLAGUA</v>
          </cell>
          <cell r="H86">
            <v>7</v>
          </cell>
          <cell r="I86">
            <v>7</v>
          </cell>
        </row>
        <row r="87">
          <cell r="G87" t="str">
            <v>105455-P.S.R. CHILLEPIN</v>
          </cell>
          <cell r="H87">
            <v>8</v>
          </cell>
          <cell r="I87">
            <v>8</v>
          </cell>
        </row>
        <row r="88">
          <cell r="G88" t="str">
            <v>105456-P.S.R. LLIMPO</v>
          </cell>
          <cell r="H88">
            <v>10</v>
          </cell>
          <cell r="I88">
            <v>10</v>
          </cell>
        </row>
        <row r="89">
          <cell r="G89" t="str">
            <v>105457-P.S.R. SAN AGUSTIN</v>
          </cell>
          <cell r="H89">
            <v>20</v>
          </cell>
          <cell r="I89">
            <v>20</v>
          </cell>
        </row>
        <row r="90">
          <cell r="G90" t="str">
            <v>105458-P.S.R. TAHUINCO</v>
          </cell>
          <cell r="H90">
            <v>9</v>
          </cell>
          <cell r="I90">
            <v>9</v>
          </cell>
        </row>
        <row r="91">
          <cell r="G91" t="str">
            <v>105491-P.S.R. QUELEN BAJO</v>
          </cell>
          <cell r="H91">
            <v>9</v>
          </cell>
          <cell r="I91">
            <v>9</v>
          </cell>
        </row>
        <row r="92">
          <cell r="G92" t="str">
            <v>105492-P.S.R. CAMISA</v>
          </cell>
          <cell r="H92">
            <v>10</v>
          </cell>
          <cell r="I92">
            <v>10</v>
          </cell>
        </row>
        <row r="93">
          <cell r="G93" t="str">
            <v>105501-P.S.R. ARBOLEDA GRANDE</v>
          </cell>
          <cell r="H93">
            <v>8</v>
          </cell>
          <cell r="I93">
            <v>8</v>
          </cell>
        </row>
        <row r="94">
          <cell r="G94" t="str">
            <v>04301-OVALLE</v>
          </cell>
          <cell r="H94">
            <v>1959</v>
          </cell>
          <cell r="I94">
            <v>1959</v>
          </cell>
        </row>
        <row r="95">
          <cell r="G95" t="str">
            <v>105315-CES. RURAL C. DE TAMAYA</v>
          </cell>
          <cell r="H95">
            <v>135</v>
          </cell>
          <cell r="I95">
            <v>135</v>
          </cell>
        </row>
        <row r="96">
          <cell r="G96" t="str">
            <v>105317-CES. JORGE JORDAN D.</v>
          </cell>
          <cell r="H96">
            <v>360</v>
          </cell>
          <cell r="I96">
            <v>360</v>
          </cell>
        </row>
        <row r="97">
          <cell r="G97" t="str">
            <v>105322-CES. MARCOS MACUADA</v>
          </cell>
          <cell r="H97">
            <v>689</v>
          </cell>
          <cell r="I97">
            <v>689</v>
          </cell>
        </row>
        <row r="98">
          <cell r="G98" t="str">
            <v>105324-CES. SOTAQUI</v>
          </cell>
          <cell r="H98">
            <v>132</v>
          </cell>
          <cell r="I98">
            <v>132</v>
          </cell>
        </row>
        <row r="99">
          <cell r="G99" t="str">
            <v>105415-P.S.R. BARRAZA</v>
          </cell>
          <cell r="H99">
            <v>21</v>
          </cell>
          <cell r="I99">
            <v>21</v>
          </cell>
        </row>
        <row r="100">
          <cell r="G100" t="str">
            <v>105416-P.S.R. CAMARICO                  </v>
          </cell>
          <cell r="H100">
            <v>48</v>
          </cell>
          <cell r="I100">
            <v>48</v>
          </cell>
        </row>
        <row r="101">
          <cell r="G101" t="str">
            <v>105417-P.S.R. ALCONES BAJOS</v>
          </cell>
          <cell r="H101">
            <v>28</v>
          </cell>
          <cell r="I101">
            <v>28</v>
          </cell>
        </row>
        <row r="102">
          <cell r="G102" t="str">
            <v>105419-P.S.R. LAS SOSSAS</v>
          </cell>
          <cell r="H102">
            <v>17</v>
          </cell>
          <cell r="I102">
            <v>17</v>
          </cell>
        </row>
        <row r="103">
          <cell r="G103" t="str">
            <v>105420-P.S.R. LIMARI</v>
          </cell>
          <cell r="H103">
            <v>69</v>
          </cell>
          <cell r="I103">
            <v>69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29</v>
          </cell>
          <cell r="I105">
            <v>29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50</v>
          </cell>
          <cell r="I107">
            <v>50</v>
          </cell>
        </row>
        <row r="108">
          <cell r="G108" t="str">
            <v>105510-P.S.R. RECOLETA</v>
          </cell>
          <cell r="H108">
            <v>40</v>
          </cell>
          <cell r="I108">
            <v>40</v>
          </cell>
        </row>
        <row r="109">
          <cell r="G109" t="str">
            <v>105722-CECOF SAN JOSE DE LA DEHESA</v>
          </cell>
          <cell r="H109">
            <v>161</v>
          </cell>
          <cell r="I109">
            <v>161</v>
          </cell>
        </row>
        <row r="110">
          <cell r="G110" t="str">
            <v>105723-CECOF LIMARI</v>
          </cell>
          <cell r="H110">
            <v>164</v>
          </cell>
          <cell r="I110">
            <v>164</v>
          </cell>
        </row>
        <row r="111">
          <cell r="G111" t="str">
            <v>04302-COMBARBALÁ</v>
          </cell>
          <cell r="H111">
            <v>294</v>
          </cell>
          <cell r="I111">
            <v>294</v>
          </cell>
        </row>
        <row r="112">
          <cell r="G112" t="str">
            <v>105105-HOSPITAL COMBARBALA</v>
          </cell>
          <cell r="H112">
            <v>152</v>
          </cell>
          <cell r="I112">
            <v>152</v>
          </cell>
        </row>
        <row r="113">
          <cell r="G113" t="str">
            <v>105433-P.S.R. SAN LORENZO</v>
          </cell>
          <cell r="H113">
            <v>2</v>
          </cell>
          <cell r="I113">
            <v>2</v>
          </cell>
        </row>
        <row r="114">
          <cell r="G114" t="str">
            <v>105434-P.S.R. SAN MARCOS</v>
          </cell>
          <cell r="H114">
            <v>9</v>
          </cell>
          <cell r="I114">
            <v>9</v>
          </cell>
        </row>
        <row r="115">
          <cell r="G115" t="str">
            <v>105441-P.S.R. MANQUEHUA</v>
          </cell>
          <cell r="H115">
            <v>9</v>
          </cell>
          <cell r="I115">
            <v>9</v>
          </cell>
        </row>
        <row r="116">
          <cell r="G116" t="str">
            <v>105459-P.S.R. BARRANCAS                </v>
          </cell>
          <cell r="H116">
            <v>16</v>
          </cell>
          <cell r="I116">
            <v>16</v>
          </cell>
        </row>
        <row r="117">
          <cell r="G117" t="str">
            <v>105460-P.S.R. COGOTI 18</v>
          </cell>
          <cell r="H117">
            <v>23</v>
          </cell>
          <cell r="I117">
            <v>23</v>
          </cell>
        </row>
        <row r="118">
          <cell r="G118" t="str">
            <v>105461-P.S.R. EL HUACHO</v>
          </cell>
          <cell r="H118">
            <v>5</v>
          </cell>
          <cell r="I118">
            <v>5</v>
          </cell>
        </row>
        <row r="119">
          <cell r="G119" t="str">
            <v>105462-P.S.R. EL SAUCE</v>
          </cell>
          <cell r="H119">
            <v>17</v>
          </cell>
          <cell r="I119">
            <v>17</v>
          </cell>
        </row>
        <row r="120">
          <cell r="G120" t="str">
            <v>105463-P.S.R. QUILITAPIA</v>
          </cell>
          <cell r="H120">
            <v>19</v>
          </cell>
          <cell r="I120">
            <v>19</v>
          </cell>
        </row>
        <row r="121">
          <cell r="G121" t="str">
            <v>105464-P.S.R. LA LIGUA</v>
          </cell>
          <cell r="H121">
            <v>17</v>
          </cell>
          <cell r="I121">
            <v>17</v>
          </cell>
        </row>
        <row r="122">
          <cell r="G122" t="str">
            <v>105465-P.S.R. RAMADILLA</v>
          </cell>
          <cell r="H122">
            <v>7</v>
          </cell>
          <cell r="I122">
            <v>7</v>
          </cell>
        </row>
        <row r="123">
          <cell r="G123" t="str">
            <v>105466-P.S.R. VALLE HERMOSO</v>
          </cell>
          <cell r="H123">
            <v>14</v>
          </cell>
          <cell r="I123">
            <v>14</v>
          </cell>
        </row>
        <row r="124">
          <cell r="G124" t="str">
            <v>105490-P.S.R. EL DURAZNO</v>
          </cell>
          <cell r="H124">
            <v>4</v>
          </cell>
          <cell r="I124">
            <v>4</v>
          </cell>
        </row>
        <row r="125">
          <cell r="G125" t="str">
            <v>04303-MONTE PATRIA</v>
          </cell>
          <cell r="H125">
            <v>598</v>
          </cell>
          <cell r="I125">
            <v>598</v>
          </cell>
        </row>
        <row r="126">
          <cell r="G126" t="str">
            <v>105307-CES. RURAL MONTE PATRIA</v>
          </cell>
          <cell r="H126">
            <v>297</v>
          </cell>
          <cell r="I126">
            <v>297</v>
          </cell>
        </row>
        <row r="127">
          <cell r="G127" t="str">
            <v>105311-CES. RURAL CHAÑARAL ALTO</v>
          </cell>
          <cell r="H127">
            <v>80</v>
          </cell>
          <cell r="I127">
            <v>80</v>
          </cell>
        </row>
        <row r="128">
          <cell r="G128" t="str">
            <v>105312-CES. RURAL CAREN</v>
          </cell>
          <cell r="H128">
            <v>88</v>
          </cell>
          <cell r="I128">
            <v>88</v>
          </cell>
        </row>
        <row r="129">
          <cell r="G129" t="str">
            <v>105318-CES. RURAL EL PALQUI</v>
          </cell>
          <cell r="H129">
            <v>117</v>
          </cell>
          <cell r="I129">
            <v>117</v>
          </cell>
        </row>
        <row r="130">
          <cell r="G130" t="str">
            <v>105427-P.S.R. HACIENDA VALDIVIA</v>
          </cell>
          <cell r="H130">
            <v>14</v>
          </cell>
          <cell r="I130">
            <v>14</v>
          </cell>
        </row>
        <row r="131">
          <cell r="G131" t="str">
            <v>105428-P.S.R. HUATULAME</v>
          </cell>
          <cell r="H131">
            <v>2</v>
          </cell>
          <cell r="I131">
            <v>2</v>
          </cell>
        </row>
        <row r="132">
          <cell r="G132" t="str">
            <v>04304-PUNITAQUI</v>
          </cell>
          <cell r="H132">
            <v>254</v>
          </cell>
          <cell r="I132">
            <v>254</v>
          </cell>
        </row>
        <row r="133">
          <cell r="G133" t="str">
            <v>105308-CES. RURAL PUNITAQUI</v>
          </cell>
          <cell r="H133">
            <v>245</v>
          </cell>
          <cell r="I133">
            <v>245</v>
          </cell>
        </row>
        <row r="134">
          <cell r="G134" t="str">
            <v>105440-P.S.R. DIVISADERO</v>
          </cell>
          <cell r="H134">
            <v>6</v>
          </cell>
          <cell r="I134">
            <v>6</v>
          </cell>
        </row>
        <row r="135">
          <cell r="G135" t="str">
            <v>105508-P.S.R. EL PARRAL DE QUILES  </v>
          </cell>
          <cell r="H135">
            <v>3</v>
          </cell>
          <cell r="I135">
            <v>3</v>
          </cell>
        </row>
        <row r="136">
          <cell r="G136" t="str">
            <v>04305-RIO HURATDO</v>
          </cell>
          <cell r="H136">
            <v>146</v>
          </cell>
          <cell r="I136">
            <v>146</v>
          </cell>
        </row>
        <row r="137">
          <cell r="G137" t="str">
            <v>105310-CES. RURAL PICHASCA</v>
          </cell>
          <cell r="H137">
            <v>146</v>
          </cell>
          <cell r="I137">
            <v>146</v>
          </cell>
        </row>
        <row r="138">
          <cell r="G138" t="str">
            <v>Total general</v>
          </cell>
          <cell r="H138">
            <v>12480</v>
          </cell>
          <cell r="I138">
            <v>12480</v>
          </cell>
        </row>
      </sheetData>
      <sheetData sheetId="2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5893</v>
          </cell>
          <cell r="I4">
            <v>5893</v>
          </cell>
        </row>
        <row r="5">
          <cell r="G5" t="str">
            <v>105300-CES. CARDENAL CARO</v>
          </cell>
          <cell r="H5">
            <v>1264</v>
          </cell>
          <cell r="I5">
            <v>1264</v>
          </cell>
        </row>
        <row r="6">
          <cell r="G6" t="str">
            <v>105301-CES. LAS COMPAÑIAS</v>
          </cell>
          <cell r="H6">
            <v>1122</v>
          </cell>
          <cell r="I6">
            <v>1122</v>
          </cell>
        </row>
        <row r="7">
          <cell r="G7" t="str">
            <v>105302-CES. PEDRO AGUIRRE C.</v>
          </cell>
          <cell r="H7">
            <v>621</v>
          </cell>
          <cell r="I7">
            <v>621</v>
          </cell>
        </row>
        <row r="8">
          <cell r="G8" t="str">
            <v>105313-CES. SCHAFFHAUSER</v>
          </cell>
          <cell r="H8">
            <v>1060</v>
          </cell>
          <cell r="I8">
            <v>1060</v>
          </cell>
        </row>
        <row r="9">
          <cell r="G9" t="str">
            <v>105319-CES. CARDENAL R.S.H.</v>
          </cell>
          <cell r="H9">
            <v>626</v>
          </cell>
          <cell r="I9">
            <v>626</v>
          </cell>
        </row>
        <row r="10">
          <cell r="G10" t="str">
            <v>105325-CESFAM JUAN PABLO II</v>
          </cell>
          <cell r="H10">
            <v>505</v>
          </cell>
          <cell r="I10">
            <v>505</v>
          </cell>
        </row>
        <row r="11">
          <cell r="G11" t="str">
            <v>105400-P.S.R. ALGARROBITO            </v>
          </cell>
          <cell r="H11">
            <v>176</v>
          </cell>
          <cell r="I11">
            <v>176</v>
          </cell>
        </row>
        <row r="12">
          <cell r="G12" t="str">
            <v>105401-P.S.R. LAS ROJAS</v>
          </cell>
          <cell r="H12">
            <v>34</v>
          </cell>
          <cell r="I12">
            <v>34</v>
          </cell>
        </row>
        <row r="13">
          <cell r="G13" t="str">
            <v>105402-P.S.R. EL ROMERO</v>
          </cell>
          <cell r="H13">
            <v>30</v>
          </cell>
          <cell r="I13">
            <v>30</v>
          </cell>
        </row>
        <row r="14">
          <cell r="G14" t="str">
            <v>105499-P.S.R. LAMBERT</v>
          </cell>
          <cell r="H14">
            <v>24</v>
          </cell>
          <cell r="I14">
            <v>24</v>
          </cell>
        </row>
        <row r="15">
          <cell r="G15" t="str">
            <v>105700-CECOF VILLA EL INDIO</v>
          </cell>
          <cell r="H15">
            <v>199</v>
          </cell>
          <cell r="I15">
            <v>199</v>
          </cell>
        </row>
        <row r="16">
          <cell r="G16" t="str">
            <v>105701-CECOF VILLA ALEMANIA</v>
          </cell>
          <cell r="H16">
            <v>91</v>
          </cell>
          <cell r="I16">
            <v>91</v>
          </cell>
        </row>
        <row r="17">
          <cell r="G17" t="str">
            <v>105702-CECOF VILLA LAMBERT</v>
          </cell>
          <cell r="H17">
            <v>141</v>
          </cell>
          <cell r="I17">
            <v>141</v>
          </cell>
        </row>
        <row r="18">
          <cell r="G18" t="str">
            <v>04102-COQUIMBO</v>
          </cell>
          <cell r="H18">
            <v>5289</v>
          </cell>
          <cell r="I18">
            <v>5289</v>
          </cell>
        </row>
        <row r="19">
          <cell r="G19" t="str">
            <v>105303-CES. SAN JUAN</v>
          </cell>
          <cell r="H19">
            <v>906</v>
          </cell>
          <cell r="I19">
            <v>906</v>
          </cell>
        </row>
        <row r="20">
          <cell r="G20" t="str">
            <v>105304-CES. SANTA CECILIA</v>
          </cell>
          <cell r="H20">
            <v>644</v>
          </cell>
          <cell r="I20">
            <v>644</v>
          </cell>
        </row>
        <row r="21">
          <cell r="G21" t="str">
            <v>105305-CES. TIERRAS BLANCAS</v>
          </cell>
          <cell r="H21">
            <v>1808</v>
          </cell>
          <cell r="I21">
            <v>1808</v>
          </cell>
        </row>
        <row r="22">
          <cell r="G22" t="str">
            <v>105321-CES. RURAL  TONGOY</v>
          </cell>
          <cell r="H22">
            <v>345</v>
          </cell>
          <cell r="I22">
            <v>345</v>
          </cell>
        </row>
        <row r="23">
          <cell r="G23" t="str">
            <v>105323-CES. DR. SERGIO AGUILAR</v>
          </cell>
          <cell r="H23">
            <v>970</v>
          </cell>
          <cell r="I23">
            <v>970</v>
          </cell>
        </row>
        <row r="24">
          <cell r="G24" t="str">
            <v>105404-P.S.R. EL TANGUE                         </v>
          </cell>
          <cell r="H24">
            <v>46</v>
          </cell>
          <cell r="I24">
            <v>46</v>
          </cell>
        </row>
        <row r="25">
          <cell r="G25" t="str">
            <v>105405-P.S.R. GUANAQUEROS</v>
          </cell>
          <cell r="H25">
            <v>122</v>
          </cell>
          <cell r="I25">
            <v>122</v>
          </cell>
        </row>
        <row r="26">
          <cell r="G26" t="str">
            <v>105406-P.S.R. PAN DE AZUCAR</v>
          </cell>
          <cell r="H26">
            <v>270</v>
          </cell>
          <cell r="I26">
            <v>270</v>
          </cell>
        </row>
        <row r="27">
          <cell r="G27" t="str">
            <v>105407-P.S.R. TAMBILLOS</v>
          </cell>
          <cell r="H27">
            <v>26</v>
          </cell>
          <cell r="I27">
            <v>26</v>
          </cell>
        </row>
        <row r="28">
          <cell r="G28" t="str">
            <v>105705-CECOF EL ALBA</v>
          </cell>
          <cell r="H28">
            <v>152</v>
          </cell>
          <cell r="I28">
            <v>152</v>
          </cell>
        </row>
        <row r="29">
          <cell r="G29" t="str">
            <v>04103-ANDACOLLO</v>
          </cell>
          <cell r="H29">
            <v>312</v>
          </cell>
          <cell r="I29">
            <v>312</v>
          </cell>
        </row>
        <row r="30">
          <cell r="G30" t="str">
            <v>105106-HOSPITAL ANDACOLLO</v>
          </cell>
          <cell r="H30">
            <v>312</v>
          </cell>
          <cell r="I30">
            <v>312</v>
          </cell>
        </row>
        <row r="31">
          <cell r="G31" t="str">
            <v>04104-LA HIGUERA</v>
          </cell>
          <cell r="H31">
            <v>206</v>
          </cell>
          <cell r="I31">
            <v>206</v>
          </cell>
        </row>
        <row r="32">
          <cell r="G32" t="str">
            <v>105314-CES. LA HIGUERA</v>
          </cell>
          <cell r="H32">
            <v>64</v>
          </cell>
          <cell r="I32">
            <v>64</v>
          </cell>
        </row>
        <row r="33">
          <cell r="G33" t="str">
            <v>105500-P.S.R. CALETA HORNOS        </v>
          </cell>
          <cell r="H33">
            <v>70</v>
          </cell>
          <cell r="I33">
            <v>70</v>
          </cell>
        </row>
        <row r="34">
          <cell r="G34" t="str">
            <v>105505-P.S.R. LOS CHOROS</v>
          </cell>
          <cell r="H34">
            <v>36</v>
          </cell>
          <cell r="I34">
            <v>36</v>
          </cell>
        </row>
        <row r="35">
          <cell r="G35" t="str">
            <v>105506-P.S.R. EL TRAPICHE</v>
          </cell>
          <cell r="H35">
            <v>36</v>
          </cell>
          <cell r="I35">
            <v>36</v>
          </cell>
        </row>
        <row r="36">
          <cell r="G36" t="str">
            <v>04105-PAIHUANO</v>
          </cell>
          <cell r="H36">
            <v>214</v>
          </cell>
          <cell r="I36">
            <v>214</v>
          </cell>
        </row>
        <row r="37">
          <cell r="G37" t="str">
            <v>105306-CES. PAIHUANO</v>
          </cell>
          <cell r="H37">
            <v>214</v>
          </cell>
          <cell r="I37">
            <v>214</v>
          </cell>
        </row>
        <row r="38">
          <cell r="G38" t="str">
            <v>04106-VICUÑA</v>
          </cell>
          <cell r="H38">
            <v>1143</v>
          </cell>
          <cell r="I38">
            <v>1143</v>
          </cell>
        </row>
        <row r="39">
          <cell r="G39" t="str">
            <v>105107-HOSPITAL VICUÑA</v>
          </cell>
          <cell r="H39">
            <v>533</v>
          </cell>
          <cell r="I39">
            <v>533</v>
          </cell>
        </row>
        <row r="40">
          <cell r="G40" t="str">
            <v>105467-P.S.R. DIAGUITAS</v>
          </cell>
          <cell r="H40">
            <v>101</v>
          </cell>
          <cell r="I40">
            <v>101</v>
          </cell>
        </row>
        <row r="41">
          <cell r="G41" t="str">
            <v>105468-P.S.R. EL MOLLE</v>
          </cell>
          <cell r="H41">
            <v>38</v>
          </cell>
          <cell r="I41">
            <v>38</v>
          </cell>
        </row>
        <row r="42">
          <cell r="G42" t="str">
            <v>105469-P.S.R. EL TAMBO</v>
          </cell>
          <cell r="H42">
            <v>55</v>
          </cell>
          <cell r="I42">
            <v>55</v>
          </cell>
        </row>
        <row r="43">
          <cell r="G43" t="str">
            <v>105470-P.S.R. HUANTA</v>
          </cell>
          <cell r="H43">
            <v>8</v>
          </cell>
          <cell r="I43">
            <v>8</v>
          </cell>
        </row>
        <row r="44">
          <cell r="G44" t="str">
            <v>105471-P.S.R. PERALILLO</v>
          </cell>
          <cell r="H44">
            <v>90</v>
          </cell>
          <cell r="I44">
            <v>90</v>
          </cell>
        </row>
        <row r="45">
          <cell r="G45" t="str">
            <v>105472-P.S.R. RIVADAVIA</v>
          </cell>
          <cell r="H45">
            <v>32</v>
          </cell>
          <cell r="I45">
            <v>32</v>
          </cell>
        </row>
        <row r="46">
          <cell r="G46" t="str">
            <v>105473-P.S.R. TALCUNA</v>
          </cell>
          <cell r="H46">
            <v>49</v>
          </cell>
          <cell r="I46">
            <v>49</v>
          </cell>
        </row>
        <row r="47">
          <cell r="G47" t="str">
            <v>105474-P.S.R. CHAPILCA</v>
          </cell>
          <cell r="H47">
            <v>46</v>
          </cell>
          <cell r="I47">
            <v>46</v>
          </cell>
        </row>
        <row r="48">
          <cell r="G48" t="str">
            <v>105502-P.S.R. CALINGASTA</v>
          </cell>
          <cell r="H48">
            <v>160</v>
          </cell>
          <cell r="I48">
            <v>160</v>
          </cell>
        </row>
        <row r="49">
          <cell r="G49" t="str">
            <v>105509-P.S.R. GUALLIGUAICA</v>
          </cell>
          <cell r="H49">
            <v>31</v>
          </cell>
          <cell r="I49">
            <v>31</v>
          </cell>
        </row>
        <row r="50">
          <cell r="G50" t="str">
            <v>04201-ILLAPEL</v>
          </cell>
          <cell r="H50">
            <v>1226</v>
          </cell>
          <cell r="I50">
            <v>1226</v>
          </cell>
        </row>
        <row r="51">
          <cell r="G51" t="str">
            <v>105103-HOSPITAL ILLAPEL</v>
          </cell>
          <cell r="H51">
            <v>719</v>
          </cell>
          <cell r="I51">
            <v>719</v>
          </cell>
        </row>
        <row r="52">
          <cell r="G52" t="str">
            <v>105326-CESFAM SAN RAFAEL</v>
          </cell>
          <cell r="H52">
            <v>311</v>
          </cell>
          <cell r="I52">
            <v>311</v>
          </cell>
        </row>
        <row r="53">
          <cell r="G53" t="str">
            <v>105443-P.S.R. CARCAMO                   </v>
          </cell>
          <cell r="H53">
            <v>20</v>
          </cell>
          <cell r="I53">
            <v>20</v>
          </cell>
        </row>
        <row r="54">
          <cell r="G54" t="str">
            <v>105444-P.S.R. HUINTIL</v>
          </cell>
          <cell r="H54">
            <v>7</v>
          </cell>
          <cell r="I54">
            <v>7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7</v>
          </cell>
          <cell r="I56">
            <v>7</v>
          </cell>
        </row>
        <row r="57">
          <cell r="G57" t="str">
            <v>105447-P.S.R. PERALILLO</v>
          </cell>
          <cell r="H57">
            <v>9</v>
          </cell>
          <cell r="I57">
            <v>9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42</v>
          </cell>
          <cell r="I61">
            <v>42</v>
          </cell>
        </row>
        <row r="62">
          <cell r="G62" t="str">
            <v>105487-P.S.R. CAÑAS UNO</v>
          </cell>
          <cell r="H62">
            <v>39</v>
          </cell>
          <cell r="I62">
            <v>39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14</v>
          </cell>
          <cell r="I64">
            <v>14</v>
          </cell>
        </row>
        <row r="65">
          <cell r="G65" t="str">
            <v>04202-CANELA</v>
          </cell>
          <cell r="H65">
            <v>174</v>
          </cell>
          <cell r="I65">
            <v>174</v>
          </cell>
        </row>
        <row r="66">
          <cell r="G66" t="str">
            <v>105309-CES. RURAL CANELA</v>
          </cell>
          <cell r="H66">
            <v>46</v>
          </cell>
          <cell r="I66">
            <v>46</v>
          </cell>
        </row>
        <row r="67">
          <cell r="G67" t="str">
            <v>105450-P.S.R. MINCHA NORTE            </v>
          </cell>
          <cell r="H67">
            <v>50</v>
          </cell>
          <cell r="I67">
            <v>50</v>
          </cell>
        </row>
        <row r="68">
          <cell r="G68" t="str">
            <v>105451-P.S.R. AGUA FRIA</v>
          </cell>
          <cell r="H68">
            <v>16</v>
          </cell>
          <cell r="I68">
            <v>16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4</v>
          </cell>
          <cell r="I70">
            <v>4</v>
          </cell>
        </row>
        <row r="71">
          <cell r="G71" t="str">
            <v>105484-P.S.R. HUENTELAUQUEN</v>
          </cell>
          <cell r="H71">
            <v>20</v>
          </cell>
          <cell r="I71">
            <v>20</v>
          </cell>
        </row>
        <row r="72">
          <cell r="G72" t="str">
            <v>105488-P.S.R. ESPIRITU SANTO</v>
          </cell>
          <cell r="H72">
            <v>11</v>
          </cell>
          <cell r="I72">
            <v>11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477</v>
          </cell>
          <cell r="I75">
            <v>477</v>
          </cell>
        </row>
        <row r="76">
          <cell r="G76" t="str">
            <v>105108-HOSPITAL LOS VILOS</v>
          </cell>
          <cell r="H76">
            <v>251</v>
          </cell>
          <cell r="I76">
            <v>251</v>
          </cell>
        </row>
        <row r="77">
          <cell r="G77" t="str">
            <v>105478-P.S.R. CAIMANES                   </v>
          </cell>
          <cell r="H77">
            <v>75</v>
          </cell>
          <cell r="I77">
            <v>75</v>
          </cell>
        </row>
        <row r="78">
          <cell r="G78" t="str">
            <v>105479-P.S.R. GUANGUALI</v>
          </cell>
          <cell r="H78">
            <v>38</v>
          </cell>
          <cell r="I78">
            <v>38</v>
          </cell>
        </row>
        <row r="79">
          <cell r="G79" t="str">
            <v>105480-P.S.R. QUILIMARI</v>
          </cell>
          <cell r="H79">
            <v>79</v>
          </cell>
          <cell r="I79">
            <v>79</v>
          </cell>
        </row>
        <row r="80">
          <cell r="G80" t="str">
            <v>105481-P.S.R. TILAMA</v>
          </cell>
          <cell r="H80">
            <v>19</v>
          </cell>
          <cell r="I80">
            <v>19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864</v>
          </cell>
          <cell r="I82">
            <v>864</v>
          </cell>
        </row>
        <row r="83">
          <cell r="G83" t="str">
            <v>105104-HOSPITAL SALAMANCA</v>
          </cell>
          <cell r="H83">
            <v>363</v>
          </cell>
          <cell r="I83">
            <v>363</v>
          </cell>
        </row>
        <row r="84">
          <cell r="G84" t="str">
            <v>105452-P.S.R. CUNCUMEN                 </v>
          </cell>
          <cell r="H84">
            <v>260</v>
          </cell>
          <cell r="I84">
            <v>260</v>
          </cell>
        </row>
        <row r="85">
          <cell r="G85" t="str">
            <v>105453-P.S.R. TRANQUILLA</v>
          </cell>
          <cell r="H85">
            <v>28</v>
          </cell>
          <cell r="I85">
            <v>28</v>
          </cell>
        </row>
        <row r="86">
          <cell r="G86" t="str">
            <v>105454-P.S.R. CUNLAGUA</v>
          </cell>
          <cell r="H86">
            <v>10</v>
          </cell>
          <cell r="I86">
            <v>10</v>
          </cell>
        </row>
        <row r="87">
          <cell r="G87" t="str">
            <v>105455-P.S.R. CHILLEPIN</v>
          </cell>
          <cell r="H87">
            <v>43</v>
          </cell>
          <cell r="I87">
            <v>43</v>
          </cell>
        </row>
        <row r="88">
          <cell r="G88" t="str">
            <v>105456-P.S.R. LLIMPO</v>
          </cell>
          <cell r="H88">
            <v>30</v>
          </cell>
          <cell r="I88">
            <v>30</v>
          </cell>
        </row>
        <row r="89">
          <cell r="G89" t="str">
            <v>105457-P.S.R. SAN AGUSTIN</v>
          </cell>
          <cell r="H89">
            <v>22</v>
          </cell>
          <cell r="I89">
            <v>22</v>
          </cell>
        </row>
        <row r="90">
          <cell r="G90" t="str">
            <v>105458-P.S.R. TAHUINCO</v>
          </cell>
          <cell r="H90">
            <v>15</v>
          </cell>
          <cell r="I90">
            <v>15</v>
          </cell>
        </row>
        <row r="91">
          <cell r="G91" t="str">
            <v>105491-P.S.R. QUELEN BAJO</v>
          </cell>
          <cell r="H91">
            <v>28</v>
          </cell>
          <cell r="I91">
            <v>28</v>
          </cell>
        </row>
        <row r="92">
          <cell r="G92" t="str">
            <v>105492-P.S.R. CAMISA</v>
          </cell>
          <cell r="H92">
            <v>29</v>
          </cell>
          <cell r="I92">
            <v>29</v>
          </cell>
        </row>
        <row r="93">
          <cell r="G93" t="str">
            <v>105501-P.S.R. ARBOLEDA GRANDE</v>
          </cell>
          <cell r="H93">
            <v>36</v>
          </cell>
          <cell r="I93">
            <v>36</v>
          </cell>
        </row>
        <row r="94">
          <cell r="G94" t="str">
            <v>04301-OVALLE</v>
          </cell>
          <cell r="H94">
            <v>3528</v>
          </cell>
          <cell r="I94">
            <v>3528</v>
          </cell>
        </row>
        <row r="95">
          <cell r="G95" t="str">
            <v>105315-CES. RURAL C. DE TAMAYA</v>
          </cell>
          <cell r="H95">
            <v>177</v>
          </cell>
          <cell r="I95">
            <v>177</v>
          </cell>
        </row>
        <row r="96">
          <cell r="G96" t="str">
            <v>105317-CES. JORGE JORDAN D.</v>
          </cell>
          <cell r="H96">
            <v>950</v>
          </cell>
          <cell r="I96">
            <v>950</v>
          </cell>
        </row>
        <row r="97">
          <cell r="G97" t="str">
            <v>105322-CES. MARCOS MACUADA</v>
          </cell>
          <cell r="H97">
            <v>1225</v>
          </cell>
          <cell r="I97">
            <v>1225</v>
          </cell>
        </row>
        <row r="98">
          <cell r="G98" t="str">
            <v>105324-CES. SOTAQUI</v>
          </cell>
          <cell r="H98">
            <v>180</v>
          </cell>
          <cell r="I98">
            <v>180</v>
          </cell>
        </row>
        <row r="99">
          <cell r="G99" t="str">
            <v>105415-P.S.R. BARRAZA</v>
          </cell>
          <cell r="H99">
            <v>70</v>
          </cell>
          <cell r="I99">
            <v>70</v>
          </cell>
        </row>
        <row r="100">
          <cell r="G100" t="str">
            <v>105416-P.S.R. CAMARICO                  </v>
          </cell>
          <cell r="H100">
            <v>55</v>
          </cell>
          <cell r="I100">
            <v>55</v>
          </cell>
        </row>
        <row r="101">
          <cell r="G101" t="str">
            <v>105417-P.S.R. ALCONES BAJOS</v>
          </cell>
          <cell r="H101">
            <v>52</v>
          </cell>
          <cell r="I101">
            <v>52</v>
          </cell>
        </row>
        <row r="102">
          <cell r="G102" t="str">
            <v>105419-P.S.R. LAS SOSSAS</v>
          </cell>
          <cell r="H102">
            <v>44</v>
          </cell>
          <cell r="I102">
            <v>44</v>
          </cell>
        </row>
        <row r="103">
          <cell r="G103" t="str">
            <v>105420-P.S.R. LIMARI</v>
          </cell>
          <cell r="H103">
            <v>53</v>
          </cell>
          <cell r="I103">
            <v>53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27</v>
          </cell>
          <cell r="I105">
            <v>27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70</v>
          </cell>
          <cell r="I107">
            <v>70</v>
          </cell>
        </row>
        <row r="108">
          <cell r="G108" t="str">
            <v>105510-P.S.R. RECOLETA</v>
          </cell>
          <cell r="H108">
            <v>63</v>
          </cell>
          <cell r="I108">
            <v>63</v>
          </cell>
        </row>
        <row r="109">
          <cell r="G109" t="str">
            <v>105722-CECOF SAN JOSE DE LA DEHESA</v>
          </cell>
          <cell r="H109">
            <v>380</v>
          </cell>
          <cell r="I109">
            <v>380</v>
          </cell>
        </row>
        <row r="110">
          <cell r="G110" t="str">
            <v>105723-CECOF LIMARI</v>
          </cell>
          <cell r="H110">
            <v>166</v>
          </cell>
          <cell r="I110">
            <v>166</v>
          </cell>
        </row>
        <row r="111">
          <cell r="G111" t="str">
            <v>04302-COMBARBALÁ</v>
          </cell>
          <cell r="H111">
            <v>304</v>
          </cell>
          <cell r="I111">
            <v>304</v>
          </cell>
        </row>
        <row r="112">
          <cell r="G112" t="str">
            <v>105105-HOSPITAL COMBARBALA</v>
          </cell>
          <cell r="H112">
            <v>98</v>
          </cell>
          <cell r="I112">
            <v>98</v>
          </cell>
        </row>
        <row r="113">
          <cell r="G113" t="str">
            <v>105433-P.S.R. SAN LORENZO</v>
          </cell>
          <cell r="H113">
            <v>7</v>
          </cell>
          <cell r="I113">
            <v>7</v>
          </cell>
        </row>
        <row r="114">
          <cell r="G114" t="str">
            <v>105434-P.S.R. SAN MARCOS</v>
          </cell>
          <cell r="H114">
            <v>23</v>
          </cell>
          <cell r="I114">
            <v>23</v>
          </cell>
        </row>
        <row r="115">
          <cell r="G115" t="str">
            <v>105441-P.S.R. MANQUEHUA</v>
          </cell>
          <cell r="H115">
            <v>19</v>
          </cell>
          <cell r="I115">
            <v>19</v>
          </cell>
        </row>
        <row r="116">
          <cell r="G116" t="str">
            <v>105459-P.S.R. BARRANCAS                </v>
          </cell>
          <cell r="H116">
            <v>8</v>
          </cell>
          <cell r="I116">
            <v>8</v>
          </cell>
        </row>
        <row r="117">
          <cell r="G117" t="str">
            <v>105460-P.S.R. COGOTI 18</v>
          </cell>
          <cell r="H117">
            <v>28</v>
          </cell>
          <cell r="I117">
            <v>28</v>
          </cell>
        </row>
        <row r="118">
          <cell r="G118" t="str">
            <v>105461-P.S.R. EL HUACHO</v>
          </cell>
          <cell r="H118">
            <v>14</v>
          </cell>
          <cell r="I118">
            <v>14</v>
          </cell>
        </row>
        <row r="119">
          <cell r="G119" t="str">
            <v>105462-P.S.R. EL SAUCE</v>
          </cell>
          <cell r="H119">
            <v>16</v>
          </cell>
          <cell r="I119">
            <v>16</v>
          </cell>
        </row>
        <row r="120">
          <cell r="G120" t="str">
            <v>105463-P.S.R. QUILITAPIA</v>
          </cell>
          <cell r="H120">
            <v>32</v>
          </cell>
          <cell r="I120">
            <v>32</v>
          </cell>
        </row>
        <row r="121">
          <cell r="G121" t="str">
            <v>105464-P.S.R. LA LIGUA</v>
          </cell>
          <cell r="H121">
            <v>27</v>
          </cell>
          <cell r="I121">
            <v>27</v>
          </cell>
        </row>
        <row r="122">
          <cell r="G122" t="str">
            <v>105465-P.S.R. RAMADILLA</v>
          </cell>
          <cell r="H122">
            <v>8</v>
          </cell>
          <cell r="I122">
            <v>8</v>
          </cell>
        </row>
        <row r="123">
          <cell r="G123" t="str">
            <v>105466-P.S.R. VALLE HERMOSO</v>
          </cell>
          <cell r="H123">
            <v>10</v>
          </cell>
          <cell r="I123">
            <v>10</v>
          </cell>
        </row>
        <row r="124">
          <cell r="G124" t="str">
            <v>105490-P.S.R. EL DURAZNO</v>
          </cell>
          <cell r="H124">
            <v>14</v>
          </cell>
          <cell r="I124">
            <v>14</v>
          </cell>
        </row>
        <row r="125">
          <cell r="G125" t="str">
            <v>04303-MONTE PATRIA</v>
          </cell>
          <cell r="H125">
            <v>785</v>
          </cell>
          <cell r="I125">
            <v>785</v>
          </cell>
        </row>
        <row r="126">
          <cell r="G126" t="str">
            <v>105307-CES. RURAL MONTE PATRIA</v>
          </cell>
          <cell r="H126">
            <v>312</v>
          </cell>
          <cell r="I126">
            <v>312</v>
          </cell>
        </row>
        <row r="127">
          <cell r="G127" t="str">
            <v>105311-CES. RURAL CHAÑARAL ALTO</v>
          </cell>
          <cell r="H127">
            <v>57</v>
          </cell>
          <cell r="I127">
            <v>57</v>
          </cell>
        </row>
        <row r="128">
          <cell r="G128" t="str">
            <v>105312-CES. RURAL CAREN</v>
          </cell>
          <cell r="H128">
            <v>44</v>
          </cell>
          <cell r="I128">
            <v>44</v>
          </cell>
        </row>
        <row r="129">
          <cell r="G129" t="str">
            <v>105318-CES. RURAL EL PALQUI</v>
          </cell>
          <cell r="H129">
            <v>221</v>
          </cell>
          <cell r="I129">
            <v>221</v>
          </cell>
        </row>
        <row r="130">
          <cell r="G130" t="str">
            <v>105425-P.S.R. CHILECITO</v>
          </cell>
          <cell r="H130">
            <v>23</v>
          </cell>
          <cell r="I130">
            <v>23</v>
          </cell>
        </row>
        <row r="131">
          <cell r="G131" t="str">
            <v>105427-P.S.R. HACIENDA VALDIVIA</v>
          </cell>
          <cell r="H131">
            <v>22</v>
          </cell>
          <cell r="I131">
            <v>22</v>
          </cell>
        </row>
        <row r="132">
          <cell r="G132" t="str">
            <v>105428-P.S.R. HUATULAME</v>
          </cell>
          <cell r="H132">
            <v>12</v>
          </cell>
          <cell r="I132">
            <v>12</v>
          </cell>
        </row>
        <row r="133">
          <cell r="G133" t="str">
            <v>105430-P.S.R. MIALQUI</v>
          </cell>
          <cell r="H133">
            <v>23</v>
          </cell>
          <cell r="I133">
            <v>23</v>
          </cell>
        </row>
        <row r="134">
          <cell r="G134" t="str">
            <v>105431-P.S.R. PEDREGAL</v>
          </cell>
          <cell r="H134">
            <v>8</v>
          </cell>
          <cell r="I134">
            <v>8</v>
          </cell>
        </row>
        <row r="135">
          <cell r="G135" t="str">
            <v>105432-P.S.R. RAPEL</v>
          </cell>
          <cell r="H135">
            <v>44</v>
          </cell>
          <cell r="I135">
            <v>44</v>
          </cell>
        </row>
        <row r="136">
          <cell r="G136" t="str">
            <v>105435-P.S.R. TULAHUEN</v>
          </cell>
          <cell r="H136">
            <v>11</v>
          </cell>
          <cell r="I136">
            <v>11</v>
          </cell>
        </row>
        <row r="137">
          <cell r="G137" t="str">
            <v>105436-P.S.R. EL MAITEN</v>
          </cell>
          <cell r="H137">
            <v>6</v>
          </cell>
          <cell r="I137">
            <v>6</v>
          </cell>
        </row>
        <row r="138">
          <cell r="G138" t="str">
            <v>105489-P.S.R. RAMADAS DE TULAHUEN</v>
          </cell>
          <cell r="H138">
            <v>2</v>
          </cell>
          <cell r="I138">
            <v>2</v>
          </cell>
        </row>
        <row r="139">
          <cell r="G139" t="str">
            <v>04304-PUNITAQUI</v>
          </cell>
          <cell r="H139">
            <v>394</v>
          </cell>
          <cell r="I139">
            <v>394</v>
          </cell>
        </row>
        <row r="140">
          <cell r="G140" t="str">
            <v>105308-CES. RURAL PUNITAQUI</v>
          </cell>
          <cell r="H140">
            <v>375</v>
          </cell>
          <cell r="I140">
            <v>375</v>
          </cell>
        </row>
        <row r="141">
          <cell r="G141" t="str">
            <v>105508-P.S.R. EL PARRAL DE QUILES  </v>
          </cell>
          <cell r="H141">
            <v>19</v>
          </cell>
          <cell r="I141">
            <v>19</v>
          </cell>
        </row>
        <row r="142">
          <cell r="G142" t="str">
            <v>04305-RIO HURATDO</v>
          </cell>
          <cell r="H142">
            <v>279</v>
          </cell>
          <cell r="I142">
            <v>279</v>
          </cell>
        </row>
        <row r="143">
          <cell r="G143" t="str">
            <v>105310-CES. RURAL PICHASCA</v>
          </cell>
          <cell r="H143">
            <v>94</v>
          </cell>
          <cell r="I143">
            <v>94</v>
          </cell>
        </row>
        <row r="144">
          <cell r="G144" t="str">
            <v>105409-P.S.R. EL CHAÑAR</v>
          </cell>
          <cell r="H144">
            <v>17</v>
          </cell>
          <cell r="I144">
            <v>17</v>
          </cell>
        </row>
        <row r="145">
          <cell r="G145" t="str">
            <v>105410-P.S.R. HURTADO</v>
          </cell>
          <cell r="H145">
            <v>28</v>
          </cell>
          <cell r="I145">
            <v>28</v>
          </cell>
        </row>
        <row r="146">
          <cell r="G146" t="str">
            <v>105411-P.S.R. LAS BREAS</v>
          </cell>
          <cell r="H146">
            <v>34</v>
          </cell>
          <cell r="I146">
            <v>34</v>
          </cell>
        </row>
        <row r="147">
          <cell r="G147" t="str">
            <v>105413-P.S.R. SAMO ALTO</v>
          </cell>
          <cell r="H147">
            <v>44</v>
          </cell>
          <cell r="I147">
            <v>44</v>
          </cell>
        </row>
        <row r="148">
          <cell r="G148" t="str">
            <v>105414-P.S.R. SERON</v>
          </cell>
          <cell r="H148">
            <v>39</v>
          </cell>
          <cell r="I148">
            <v>39</v>
          </cell>
        </row>
        <row r="149">
          <cell r="G149" t="str">
            <v>105503-P.S.R. TABAQUEROS</v>
          </cell>
          <cell r="H149">
            <v>23</v>
          </cell>
          <cell r="I149">
            <v>23</v>
          </cell>
        </row>
        <row r="150">
          <cell r="G150" t="str">
            <v>Total general</v>
          </cell>
          <cell r="H150">
            <v>21088</v>
          </cell>
          <cell r="I150">
            <v>21088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_ERROR"/>
      <sheetName val="NUM13"/>
      <sheetName val="ACT NUM12"/>
      <sheetName val="Hoja3"/>
    </sheetNames>
    <sheetDataSet>
      <sheetData sheetId="2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6</v>
          </cell>
          <cell r="I4">
            <v>22</v>
          </cell>
          <cell r="J4">
            <v>28</v>
          </cell>
          <cell r="K4">
            <v>18</v>
          </cell>
          <cell r="L4">
            <v>7</v>
          </cell>
          <cell r="M4">
            <v>5</v>
          </cell>
          <cell r="N4">
            <v>17</v>
          </cell>
          <cell r="O4">
            <v>10</v>
          </cell>
          <cell r="P4">
            <v>7</v>
          </cell>
          <cell r="Q4">
            <v>13</v>
          </cell>
          <cell r="R4">
            <v>5</v>
          </cell>
          <cell r="S4">
            <v>138</v>
          </cell>
          <cell r="AB4" t="str">
            <v>04101-LA SERENA</v>
          </cell>
          <cell r="AC4">
            <v>0</v>
          </cell>
          <cell r="AD4">
            <v>5</v>
          </cell>
          <cell r="AE4">
            <v>2</v>
          </cell>
          <cell r="AF4">
            <v>6</v>
          </cell>
          <cell r="AG4">
            <v>3</v>
          </cell>
          <cell r="AH4">
            <v>24</v>
          </cell>
          <cell r="AI4">
            <v>5</v>
          </cell>
          <cell r="AJ4">
            <v>9</v>
          </cell>
          <cell r="AK4">
            <v>5</v>
          </cell>
          <cell r="AL4">
            <v>1</v>
          </cell>
          <cell r="AM4">
            <v>3</v>
          </cell>
          <cell r="AN4">
            <v>63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9</v>
          </cell>
          <cell r="AB5" t="str">
            <v>105300-CES. CARDENAL CARO</v>
          </cell>
          <cell r="AC5">
            <v>0</v>
          </cell>
          <cell r="AD5">
            <v>0</v>
          </cell>
          <cell r="AE5">
            <v>1</v>
          </cell>
          <cell r="AF5">
            <v>5</v>
          </cell>
          <cell r="AG5">
            <v>1</v>
          </cell>
          <cell r="AH5">
            <v>0</v>
          </cell>
          <cell r="AI5">
            <v>2</v>
          </cell>
          <cell r="AJ5">
            <v>4</v>
          </cell>
          <cell r="AK5">
            <v>0</v>
          </cell>
          <cell r="AL5">
            <v>0</v>
          </cell>
          <cell r="AM5">
            <v>0</v>
          </cell>
          <cell r="AN5">
            <v>13</v>
          </cell>
        </row>
        <row r="6">
          <cell r="G6" t="str">
            <v>105301-CES. LAS COMPAÑIAS</v>
          </cell>
          <cell r="H6">
            <v>3</v>
          </cell>
          <cell r="I6">
            <v>7</v>
          </cell>
          <cell r="J6">
            <v>6</v>
          </cell>
          <cell r="K6">
            <v>4</v>
          </cell>
          <cell r="L6">
            <v>2</v>
          </cell>
          <cell r="M6">
            <v>3</v>
          </cell>
          <cell r="N6">
            <v>1</v>
          </cell>
          <cell r="O6">
            <v>1</v>
          </cell>
          <cell r="P6">
            <v>0</v>
          </cell>
          <cell r="Q6">
            <v>1</v>
          </cell>
          <cell r="R6">
            <v>0</v>
          </cell>
          <cell r="S6">
            <v>28</v>
          </cell>
          <cell r="AB6" t="str">
            <v>105301-CES. LAS COMPAÑIAS</v>
          </cell>
          <cell r="AC6">
            <v>0</v>
          </cell>
          <cell r="AD6">
            <v>3</v>
          </cell>
          <cell r="AE6">
            <v>0</v>
          </cell>
          <cell r="AF6">
            <v>0</v>
          </cell>
          <cell r="AG6">
            <v>2</v>
          </cell>
          <cell r="AH6">
            <v>4</v>
          </cell>
          <cell r="AI6">
            <v>3</v>
          </cell>
          <cell r="AJ6">
            <v>2</v>
          </cell>
          <cell r="AK6">
            <v>3</v>
          </cell>
          <cell r="AL6">
            <v>0</v>
          </cell>
          <cell r="AM6">
            <v>3</v>
          </cell>
          <cell r="AN6">
            <v>20</v>
          </cell>
        </row>
        <row r="7">
          <cell r="G7" t="str">
            <v>105302-CES. PEDRO AGUIRRE C.</v>
          </cell>
          <cell r="H7">
            <v>0</v>
          </cell>
          <cell r="I7">
            <v>3</v>
          </cell>
          <cell r="J7">
            <v>4</v>
          </cell>
          <cell r="K7">
            <v>2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1</v>
          </cell>
          <cell r="R7">
            <v>2</v>
          </cell>
          <cell r="S7">
            <v>15</v>
          </cell>
          <cell r="AB7" t="str">
            <v>105302-CES. PEDRO AGUIRRE C.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3</v>
          </cell>
          <cell r="AI7">
            <v>0</v>
          </cell>
          <cell r="AJ7">
            <v>2</v>
          </cell>
          <cell r="AK7">
            <v>2</v>
          </cell>
          <cell r="AL7">
            <v>1</v>
          </cell>
          <cell r="AM7">
            <v>0</v>
          </cell>
          <cell r="AN7">
            <v>9</v>
          </cell>
        </row>
        <row r="8">
          <cell r="G8" t="str">
            <v>105313-CES. SCHAFFHAUSER</v>
          </cell>
          <cell r="H8">
            <v>8</v>
          </cell>
          <cell r="I8">
            <v>10</v>
          </cell>
          <cell r="J8">
            <v>3</v>
          </cell>
          <cell r="K8">
            <v>1</v>
          </cell>
          <cell r="L8">
            <v>1</v>
          </cell>
          <cell r="M8">
            <v>8</v>
          </cell>
          <cell r="N8">
            <v>1</v>
          </cell>
          <cell r="O8">
            <v>0</v>
          </cell>
          <cell r="P8">
            <v>32</v>
          </cell>
          <cell r="AB8" t="str">
            <v>105319-CES. CARDENAL R.S.H.</v>
          </cell>
          <cell r="AC8">
            <v>0</v>
          </cell>
          <cell r="AD8">
            <v>17</v>
          </cell>
          <cell r="AE8">
            <v>0</v>
          </cell>
          <cell r="AF8">
            <v>0</v>
          </cell>
          <cell r="AG8">
            <v>0</v>
          </cell>
          <cell r="AH8">
            <v>17</v>
          </cell>
        </row>
        <row r="9">
          <cell r="G9" t="str">
            <v>105319-CES. CARDENAL R.S.H.</v>
          </cell>
          <cell r="H9">
            <v>0</v>
          </cell>
          <cell r="I9">
            <v>1</v>
          </cell>
          <cell r="J9">
            <v>1</v>
          </cell>
          <cell r="K9">
            <v>4</v>
          </cell>
          <cell r="L9">
            <v>2</v>
          </cell>
          <cell r="M9">
            <v>0</v>
          </cell>
          <cell r="N9">
            <v>7</v>
          </cell>
          <cell r="O9">
            <v>2</v>
          </cell>
          <cell r="P9">
            <v>4</v>
          </cell>
          <cell r="Q9">
            <v>4</v>
          </cell>
          <cell r="R9">
            <v>2</v>
          </cell>
          <cell r="S9">
            <v>27</v>
          </cell>
          <cell r="AB9" t="str">
            <v>105325-CESFAM JUAN PABLO II</v>
          </cell>
          <cell r="AC9">
            <v>2</v>
          </cell>
          <cell r="AD9">
            <v>0</v>
          </cell>
          <cell r="AE9">
            <v>1</v>
          </cell>
          <cell r="AF9">
            <v>3</v>
          </cell>
        </row>
        <row r="10">
          <cell r="G10" t="str">
            <v>105325-CESFAM JUAN PABLO II</v>
          </cell>
          <cell r="H10">
            <v>0</v>
          </cell>
          <cell r="I10">
            <v>4</v>
          </cell>
          <cell r="J10">
            <v>0</v>
          </cell>
          <cell r="K10">
            <v>2</v>
          </cell>
          <cell r="L10">
            <v>2</v>
          </cell>
          <cell r="M10">
            <v>3</v>
          </cell>
          <cell r="N10">
            <v>1</v>
          </cell>
          <cell r="O10">
            <v>12</v>
          </cell>
          <cell r="AB10" t="str">
            <v>105700-CECOF VILLA EL INDIO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G11" t="str">
            <v>105400-P.S.R. ALGARROBITO            </v>
          </cell>
          <cell r="H11">
            <v>0</v>
          </cell>
          <cell r="I11">
            <v>1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6</v>
          </cell>
          <cell r="AB11" t="str">
            <v>105701-CECOF VILLA ALEMANIA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1</v>
          </cell>
        </row>
        <row r="12">
          <cell r="G12" t="str">
            <v>105401-P.S.R. LAS ROJAS</v>
          </cell>
          <cell r="H12">
            <v>0</v>
          </cell>
          <cell r="I12">
            <v>0</v>
          </cell>
          <cell r="J12">
            <v>0</v>
          </cell>
          <cell r="AB12" t="str">
            <v>04102-COQUIMBO</v>
          </cell>
          <cell r="AC12">
            <v>0</v>
          </cell>
          <cell r="AD12">
            <v>2</v>
          </cell>
          <cell r="AE12">
            <v>0</v>
          </cell>
          <cell r="AF12">
            <v>4</v>
          </cell>
          <cell r="AG12">
            <v>6</v>
          </cell>
          <cell r="AH12">
            <v>5</v>
          </cell>
          <cell r="AI12">
            <v>1</v>
          </cell>
          <cell r="AJ12">
            <v>2</v>
          </cell>
          <cell r="AK12">
            <v>0</v>
          </cell>
          <cell r="AL12">
            <v>3</v>
          </cell>
          <cell r="AM12">
            <v>1</v>
          </cell>
          <cell r="AN12">
            <v>24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0</v>
          </cell>
          <cell r="AB13" t="str">
            <v>105303-CES. SAN JUAN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0</v>
          </cell>
          <cell r="AI13">
            <v>0</v>
          </cell>
          <cell r="AJ13">
            <v>1</v>
          </cell>
        </row>
        <row r="14">
          <cell r="G14" t="str">
            <v>105499-P.S.R. LAMBERT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2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G15" t="str">
            <v>105700-CECOF VILLA EL INDIO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  <cell r="Q15">
            <v>4</v>
          </cell>
          <cell r="AB15" t="str">
            <v>105305-CES. TIERRAS BLANCAS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2</v>
          </cell>
          <cell r="AH15">
            <v>4</v>
          </cell>
          <cell r="AI15">
            <v>0</v>
          </cell>
          <cell r="AJ15">
            <v>1</v>
          </cell>
          <cell r="AK15">
            <v>0</v>
          </cell>
          <cell r="AL15">
            <v>0</v>
          </cell>
          <cell r="AM15">
            <v>0</v>
          </cell>
          <cell r="AN15">
            <v>8</v>
          </cell>
        </row>
        <row r="16">
          <cell r="G16" t="str">
            <v>105701-CECOF VILLA ALEMANIA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AB16" t="str">
            <v>105321-CES. RURAL  TONGOY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1</v>
          </cell>
        </row>
        <row r="17">
          <cell r="G17" t="str">
            <v>105702-CECOF VILLA LAMBERT</v>
          </cell>
          <cell r="H17">
            <v>1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AB17" t="str">
            <v>105323-CES. DR. SERGIO AGUILAR</v>
          </cell>
          <cell r="AC17">
            <v>1</v>
          </cell>
          <cell r="AD17">
            <v>0</v>
          </cell>
          <cell r="AE17">
            <v>4</v>
          </cell>
          <cell r="AF17">
            <v>4</v>
          </cell>
          <cell r="AG17">
            <v>1</v>
          </cell>
          <cell r="AH17">
            <v>0</v>
          </cell>
          <cell r="AI17">
            <v>1</v>
          </cell>
          <cell r="AJ17">
            <v>0</v>
          </cell>
          <cell r="AK17">
            <v>2</v>
          </cell>
          <cell r="AL17">
            <v>1</v>
          </cell>
          <cell r="AM17">
            <v>14</v>
          </cell>
        </row>
        <row r="18">
          <cell r="G18" t="str">
            <v>04102-COQUIMBO</v>
          </cell>
          <cell r="H18">
            <v>9</v>
          </cell>
          <cell r="I18">
            <v>12</v>
          </cell>
          <cell r="J18">
            <v>10</v>
          </cell>
          <cell r="K18">
            <v>23</v>
          </cell>
          <cell r="L18">
            <v>12</v>
          </cell>
          <cell r="M18">
            <v>12</v>
          </cell>
          <cell r="N18">
            <v>18</v>
          </cell>
          <cell r="O18">
            <v>20</v>
          </cell>
          <cell r="P18">
            <v>11</v>
          </cell>
          <cell r="Q18">
            <v>8</v>
          </cell>
          <cell r="R18">
            <v>4</v>
          </cell>
          <cell r="S18">
            <v>139</v>
          </cell>
          <cell r="AB18" t="str">
            <v>105404-P.S.R. EL TANGUE                         </v>
          </cell>
          <cell r="AC18">
            <v>0</v>
          </cell>
          <cell r="AD18">
            <v>0</v>
          </cell>
          <cell r="AE18">
            <v>0</v>
          </cell>
        </row>
        <row r="19">
          <cell r="G19" t="str">
            <v>105303-CES. SAN JUAN</v>
          </cell>
          <cell r="H19">
            <v>3</v>
          </cell>
          <cell r="I19">
            <v>4</v>
          </cell>
          <cell r="J19">
            <v>10</v>
          </cell>
          <cell r="K19">
            <v>5</v>
          </cell>
          <cell r="L19">
            <v>3</v>
          </cell>
          <cell r="M19">
            <v>4</v>
          </cell>
          <cell r="N19">
            <v>0</v>
          </cell>
          <cell r="O19">
            <v>3</v>
          </cell>
          <cell r="P19">
            <v>32</v>
          </cell>
          <cell r="AB19" t="str">
            <v>105405-P.S.R. GUANAQUEROS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0</v>
          </cell>
          <cell r="O20">
            <v>9</v>
          </cell>
          <cell r="P20">
            <v>1</v>
          </cell>
          <cell r="Q20">
            <v>0</v>
          </cell>
          <cell r="R20">
            <v>0</v>
          </cell>
          <cell r="S20">
            <v>14</v>
          </cell>
          <cell r="AB20" t="str">
            <v>105406-P.S.R. PAN DE AZUCAR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G21" t="str">
            <v>105305-CES. TIERRAS BLANCAS</v>
          </cell>
          <cell r="H21">
            <v>4</v>
          </cell>
          <cell r="I21">
            <v>5</v>
          </cell>
          <cell r="J21">
            <v>9</v>
          </cell>
          <cell r="K21">
            <v>4</v>
          </cell>
          <cell r="L21">
            <v>8</v>
          </cell>
          <cell r="M21">
            <v>7</v>
          </cell>
          <cell r="N21">
            <v>5</v>
          </cell>
          <cell r="O21">
            <v>5</v>
          </cell>
          <cell r="P21">
            <v>5</v>
          </cell>
          <cell r="Q21">
            <v>1</v>
          </cell>
          <cell r="R21">
            <v>1</v>
          </cell>
          <cell r="S21">
            <v>54</v>
          </cell>
          <cell r="AB21" t="str">
            <v>105407-P.S.R. TAMBILLOS</v>
          </cell>
          <cell r="AC21">
            <v>0</v>
          </cell>
          <cell r="AD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1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AB22" t="str">
            <v>105705-CECOF EL ALBA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G23" t="str">
            <v>105323-CES. DR. SERGIO AGUILAR</v>
          </cell>
          <cell r="H23">
            <v>1</v>
          </cell>
          <cell r="I23">
            <v>2</v>
          </cell>
          <cell r="J23">
            <v>1</v>
          </cell>
          <cell r="K23">
            <v>4</v>
          </cell>
          <cell r="L23">
            <v>3</v>
          </cell>
          <cell r="M23">
            <v>2</v>
          </cell>
          <cell r="N23">
            <v>6</v>
          </cell>
          <cell r="O23">
            <v>1</v>
          </cell>
          <cell r="P23">
            <v>1</v>
          </cell>
          <cell r="Q23">
            <v>3</v>
          </cell>
          <cell r="R23">
            <v>0</v>
          </cell>
          <cell r="S23">
            <v>24</v>
          </cell>
          <cell r="AB23" t="str">
            <v>04103-ANDACOLLO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2</v>
          </cell>
          <cell r="AH23">
            <v>0</v>
          </cell>
          <cell r="AI23">
            <v>0</v>
          </cell>
          <cell r="AJ23">
            <v>1</v>
          </cell>
          <cell r="AK23">
            <v>1</v>
          </cell>
          <cell r="AL23">
            <v>0</v>
          </cell>
          <cell r="AM23">
            <v>0</v>
          </cell>
          <cell r="AN23">
            <v>5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2</v>
          </cell>
          <cell r="AB24" t="str">
            <v>105106-HOSPITAL ANDACOLLO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2</v>
          </cell>
          <cell r="AH24">
            <v>0</v>
          </cell>
          <cell r="AI24">
            <v>0</v>
          </cell>
          <cell r="AJ24">
            <v>1</v>
          </cell>
          <cell r="AK24">
            <v>1</v>
          </cell>
          <cell r="AL24">
            <v>0</v>
          </cell>
          <cell r="AM24">
            <v>0</v>
          </cell>
          <cell r="AN24">
            <v>5</v>
          </cell>
        </row>
        <row r="25">
          <cell r="G25" t="str">
            <v>105405-P.S.R. GUANAQUEROS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B25" t="str">
            <v>04104-LA HIGUERA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3</v>
          </cell>
          <cell r="AB26" t="str">
            <v>105505-P.S.R. LOS CHOROS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G27" t="str">
            <v>105407-P.S.R. TAMBILLOS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AB27" t="str">
            <v>105506-P.S.R. EL TRAPICHE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 t="str">
            <v>105705-CECOF EL ALBA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2</v>
          </cell>
          <cell r="R28">
            <v>0</v>
          </cell>
          <cell r="S28">
            <v>7</v>
          </cell>
          <cell r="AB28" t="str">
            <v>105500-P.S.R. CALETA HORNOS        </v>
          </cell>
          <cell r="AC28">
            <v>0</v>
          </cell>
          <cell r="AD28">
            <v>0</v>
          </cell>
          <cell r="AE28">
            <v>0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J29">
            <v>1</v>
          </cell>
          <cell r="K29">
            <v>0</v>
          </cell>
          <cell r="L29">
            <v>3</v>
          </cell>
          <cell r="M29">
            <v>2</v>
          </cell>
          <cell r="N29">
            <v>1</v>
          </cell>
          <cell r="O29">
            <v>2</v>
          </cell>
          <cell r="P29">
            <v>3</v>
          </cell>
          <cell r="Q29">
            <v>2</v>
          </cell>
          <cell r="R29">
            <v>0</v>
          </cell>
          <cell r="S29">
            <v>15</v>
          </cell>
          <cell r="AB29" t="str">
            <v>04105-PAIHUANO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2</v>
          </cell>
          <cell r="R30">
            <v>0</v>
          </cell>
          <cell r="S30">
            <v>15</v>
          </cell>
          <cell r="AB30" t="str">
            <v>105306-CES. PAIHUANO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04104-LA HIGUERA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7</v>
          </cell>
          <cell r="AB31" t="str">
            <v>04106-VICUÑA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G32" t="str">
            <v>105505-P.S.R. LOS CHOROS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3</v>
          </cell>
          <cell r="AB32" t="str">
            <v>105107-HOSPITAL VICUÑA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G33" t="str">
            <v>105506-P.S.R. EL TRAPICHE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2</v>
          </cell>
          <cell r="AB33" t="str">
            <v>105467-P.S.R. DIAGUITAS</v>
          </cell>
          <cell r="AC33">
            <v>0</v>
          </cell>
          <cell r="AD33">
            <v>0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AB34" t="str">
            <v>04201-ILLAPEL</v>
          </cell>
          <cell r="AC34">
            <v>0</v>
          </cell>
          <cell r="AD34">
            <v>3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1</v>
          </cell>
          <cell r="AL34">
            <v>1</v>
          </cell>
          <cell r="AM34">
            <v>0</v>
          </cell>
          <cell r="AN34">
            <v>6</v>
          </cell>
        </row>
        <row r="35">
          <cell r="G35" t="str">
            <v>105500-P.S.R. CALETA HORNOS        </v>
          </cell>
          <cell r="H35">
            <v>0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2</v>
          </cell>
          <cell r="AB35" t="str">
            <v>105103-HOSPITAL ILLAPEL</v>
          </cell>
          <cell r="AC35">
            <v>3</v>
          </cell>
          <cell r="AD35">
            <v>0</v>
          </cell>
          <cell r="AE35">
            <v>0</v>
          </cell>
          <cell r="AF35">
            <v>0</v>
          </cell>
          <cell r="AG35">
            <v>1</v>
          </cell>
          <cell r="AH35">
            <v>0</v>
          </cell>
          <cell r="AI35">
            <v>0</v>
          </cell>
          <cell r="AJ35">
            <v>1</v>
          </cell>
          <cell r="AK35">
            <v>1</v>
          </cell>
          <cell r="AL35">
            <v>0</v>
          </cell>
          <cell r="AM35">
            <v>6</v>
          </cell>
        </row>
        <row r="36">
          <cell r="G36" t="str">
            <v>04105-PAIHUANO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1</v>
          </cell>
          <cell r="M36">
            <v>2</v>
          </cell>
          <cell r="AB36" t="str">
            <v>105326-CESFAM SAN RAFAEL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G37" t="str">
            <v>105306-CES. PAIHUANO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AB37" t="str">
            <v>105443-P.S.R. CARCAMO                   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G38" t="str">
            <v>105476-P.S.R. MONTE GRANDE</v>
          </cell>
          <cell r="H38">
            <v>0</v>
          </cell>
          <cell r="I38">
            <v>0</v>
          </cell>
          <cell r="J38">
            <v>0</v>
          </cell>
          <cell r="AB38" t="str">
            <v>105444-P.S.R. HUINTIL</v>
          </cell>
          <cell r="AC38">
            <v>0</v>
          </cell>
          <cell r="AD38">
            <v>0</v>
          </cell>
        </row>
        <row r="39">
          <cell r="G39" t="str">
            <v>105477-P.S.R. PISCO ELQUI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AB39" t="str">
            <v>105445-P.S.R. LIMAHUIDA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G40" t="str">
            <v>105475-P.S.R. HORCON</v>
          </cell>
          <cell r="H40">
            <v>1</v>
          </cell>
          <cell r="I40">
            <v>0</v>
          </cell>
          <cell r="J40">
            <v>1</v>
          </cell>
          <cell r="AB40" t="str">
            <v>105449-P.S.R. TUNGA NORTE</v>
          </cell>
          <cell r="AC40">
            <v>0</v>
          </cell>
          <cell r="AD40">
            <v>0</v>
          </cell>
          <cell r="AE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4</v>
          </cell>
          <cell r="P41">
            <v>4</v>
          </cell>
          <cell r="Q41">
            <v>2</v>
          </cell>
          <cell r="R41">
            <v>0</v>
          </cell>
          <cell r="S41">
            <v>22</v>
          </cell>
          <cell r="AB41" t="str">
            <v>105485-P.S.R. PLAN DE HORNOS</v>
          </cell>
          <cell r="AC41">
            <v>0</v>
          </cell>
          <cell r="AD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3</v>
          </cell>
          <cell r="P42">
            <v>4</v>
          </cell>
          <cell r="Q42">
            <v>2</v>
          </cell>
          <cell r="R42">
            <v>0</v>
          </cell>
          <cell r="S42">
            <v>15</v>
          </cell>
          <cell r="AB42" t="str">
            <v>105486-P.S.R. TUNGA SUR</v>
          </cell>
          <cell r="AC42">
            <v>0</v>
          </cell>
          <cell r="AD42">
            <v>0</v>
          </cell>
        </row>
        <row r="43">
          <cell r="G43" t="str">
            <v>105467-P.S.R. DIAGUITAS</v>
          </cell>
          <cell r="H43">
            <v>1</v>
          </cell>
          <cell r="I43">
            <v>0</v>
          </cell>
          <cell r="J43">
            <v>1</v>
          </cell>
          <cell r="K43">
            <v>2</v>
          </cell>
          <cell r="AB43" t="str">
            <v>105496-P.S.R. PINTACURA SUR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</v>
          </cell>
          <cell r="AK44">
            <v>0</v>
          </cell>
          <cell r="AL44">
            <v>0</v>
          </cell>
          <cell r="AM44">
            <v>0</v>
          </cell>
          <cell r="AN44">
            <v>5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AB45" t="str">
            <v>105309-CES. RURAL CANELA</v>
          </cell>
          <cell r="AC45">
            <v>0</v>
          </cell>
          <cell r="AD45">
            <v>0</v>
          </cell>
          <cell r="AE45">
            <v>0</v>
          </cell>
          <cell r="AF45">
            <v>5</v>
          </cell>
          <cell r="AG45">
            <v>0</v>
          </cell>
          <cell r="AH45">
            <v>0</v>
          </cell>
          <cell r="AI45">
            <v>0</v>
          </cell>
          <cell r="AJ45">
            <v>5</v>
          </cell>
        </row>
        <row r="46">
          <cell r="G46" t="str">
            <v>105471-P.S.R. PERALILLO</v>
          </cell>
          <cell r="H46">
            <v>0</v>
          </cell>
          <cell r="I46">
            <v>1</v>
          </cell>
          <cell r="J46">
            <v>1</v>
          </cell>
          <cell r="K46">
            <v>1</v>
          </cell>
          <cell r="L46">
            <v>0</v>
          </cell>
          <cell r="M46">
            <v>3</v>
          </cell>
          <cell r="AB46" t="str">
            <v>105450-P.S.R. MINCHA NORTE            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AB47" t="str">
            <v>105451-P.S.R. AGUA FRIA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105473-P.S.R. TALCUNA</v>
          </cell>
          <cell r="H48">
            <v>0</v>
          </cell>
          <cell r="I48">
            <v>0</v>
          </cell>
          <cell r="J48">
            <v>0</v>
          </cell>
          <cell r="AB48" t="str">
            <v>105482-P.S.R. CANELA ALTA</v>
          </cell>
          <cell r="AC48">
            <v>0</v>
          </cell>
          <cell r="AD48">
            <v>0</v>
          </cell>
          <cell r="AE48">
            <v>0</v>
          </cell>
        </row>
        <row r="49">
          <cell r="G49" t="str">
            <v>105502-P.S.R. CALINGASTA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AB49" t="str">
            <v>105484-P.S.R. HUENTELAUQUEN</v>
          </cell>
          <cell r="AC49">
            <v>0</v>
          </cell>
          <cell r="AD49">
            <v>0</v>
          </cell>
          <cell r="AE49">
            <v>0</v>
          </cell>
        </row>
        <row r="50">
          <cell r="G50" t="str">
            <v>105509-P.S.R. GUALLIGUAICA</v>
          </cell>
          <cell r="H50">
            <v>0</v>
          </cell>
          <cell r="I50">
            <v>0</v>
          </cell>
          <cell r="J50">
            <v>0</v>
          </cell>
          <cell r="AB50" t="str">
            <v>105488-P.S.R. ESPIRITU SANTO</v>
          </cell>
          <cell r="AC50">
            <v>0</v>
          </cell>
          <cell r="AD50">
            <v>0</v>
          </cell>
        </row>
        <row r="51">
          <cell r="G51" t="str">
            <v>04201-ILLAPEL</v>
          </cell>
          <cell r="H51">
            <v>5</v>
          </cell>
          <cell r="I51">
            <v>2</v>
          </cell>
          <cell r="J51">
            <v>1</v>
          </cell>
          <cell r="K51">
            <v>0</v>
          </cell>
          <cell r="L51">
            <v>3</v>
          </cell>
          <cell r="M51">
            <v>1</v>
          </cell>
          <cell r="N51">
            <v>3</v>
          </cell>
          <cell r="O51">
            <v>1</v>
          </cell>
          <cell r="P51">
            <v>2</v>
          </cell>
          <cell r="Q51">
            <v>0</v>
          </cell>
          <cell r="R51">
            <v>3</v>
          </cell>
          <cell r="S51">
            <v>21</v>
          </cell>
          <cell r="AB51" t="str">
            <v>105498-P.S.R. QUEBRADA DE LINARES</v>
          </cell>
          <cell r="AC51">
            <v>0</v>
          </cell>
          <cell r="AD51">
            <v>0</v>
          </cell>
          <cell r="AE51">
            <v>0</v>
          </cell>
        </row>
        <row r="52">
          <cell r="G52" t="str">
            <v>105103-HOSPITAL ILLAPEL</v>
          </cell>
          <cell r="H52">
            <v>1</v>
          </cell>
          <cell r="I52">
            <v>1</v>
          </cell>
          <cell r="J52">
            <v>0</v>
          </cell>
          <cell r="K52">
            <v>2</v>
          </cell>
          <cell r="L52">
            <v>0</v>
          </cell>
          <cell r="M52">
            <v>2</v>
          </cell>
          <cell r="N52">
            <v>0</v>
          </cell>
          <cell r="O52">
            <v>0</v>
          </cell>
          <cell r="P52">
            <v>0</v>
          </cell>
          <cell r="Q52">
            <v>2</v>
          </cell>
          <cell r="R52">
            <v>8</v>
          </cell>
          <cell r="AB52" t="str">
            <v>04203-LOS VILOS</v>
          </cell>
          <cell r="AC52">
            <v>0</v>
          </cell>
          <cell r="AD52">
            <v>2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1</v>
          </cell>
          <cell r="AJ52">
            <v>2</v>
          </cell>
          <cell r="AK52">
            <v>1</v>
          </cell>
          <cell r="AL52">
            <v>1</v>
          </cell>
          <cell r="AM52">
            <v>1</v>
          </cell>
          <cell r="AN52">
            <v>10</v>
          </cell>
        </row>
        <row r="53">
          <cell r="G53" t="str">
            <v>105326-CESFAM SAN RAFAEL</v>
          </cell>
          <cell r="H53">
            <v>2</v>
          </cell>
          <cell r="I53">
            <v>0</v>
          </cell>
          <cell r="J53">
            <v>1</v>
          </cell>
          <cell r="K53">
            <v>1</v>
          </cell>
          <cell r="L53">
            <v>1</v>
          </cell>
          <cell r="M53">
            <v>0</v>
          </cell>
          <cell r="N53">
            <v>1</v>
          </cell>
          <cell r="O53">
            <v>0</v>
          </cell>
          <cell r="P53">
            <v>1</v>
          </cell>
          <cell r="Q53">
            <v>7</v>
          </cell>
          <cell r="AB53" t="str">
            <v>105108-HOSPITAL LOS VILOS</v>
          </cell>
          <cell r="AC53">
            <v>0</v>
          </cell>
          <cell r="AD53">
            <v>2</v>
          </cell>
          <cell r="AE53">
            <v>0</v>
          </cell>
          <cell r="AF53">
            <v>0</v>
          </cell>
          <cell r="AG53">
            <v>0</v>
          </cell>
          <cell r="AH53">
            <v>2</v>
          </cell>
          <cell r="AI53">
            <v>1</v>
          </cell>
          <cell r="AJ53">
            <v>2</v>
          </cell>
          <cell r="AK53">
            <v>0</v>
          </cell>
          <cell r="AL53">
            <v>1</v>
          </cell>
          <cell r="AM53">
            <v>1</v>
          </cell>
          <cell r="AN53">
            <v>9</v>
          </cell>
        </row>
        <row r="54">
          <cell r="G54" t="str">
            <v>105443-P.S.R. CARCAMO                   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AB54" t="str">
            <v>105478-P.S.R. CAIMANES                   </v>
          </cell>
          <cell r="AC54">
            <v>0</v>
          </cell>
          <cell r="AD54">
            <v>1</v>
          </cell>
          <cell r="AE54">
            <v>0</v>
          </cell>
          <cell r="AF54">
            <v>1</v>
          </cell>
        </row>
        <row r="55">
          <cell r="G55" t="str">
            <v>105445-P.S.R. LIMAHUIDA</v>
          </cell>
          <cell r="H55">
            <v>0</v>
          </cell>
          <cell r="I55">
            <v>0</v>
          </cell>
          <cell r="J55">
            <v>0</v>
          </cell>
          <cell r="AB55" t="str">
            <v>105479-P.S.R. GUANGUALI</v>
          </cell>
          <cell r="AC55">
            <v>0</v>
          </cell>
          <cell r="AD55">
            <v>0</v>
          </cell>
          <cell r="AE55">
            <v>0</v>
          </cell>
        </row>
        <row r="56">
          <cell r="G56" t="str">
            <v>105446-P.S.R. MATANCILLA</v>
          </cell>
          <cell r="H56">
            <v>0</v>
          </cell>
          <cell r="I56">
            <v>0</v>
          </cell>
          <cell r="AB56" t="str">
            <v>105480-P.S.R. QUILIMARI</v>
          </cell>
          <cell r="AC56">
            <v>0</v>
          </cell>
          <cell r="AD56">
            <v>0</v>
          </cell>
          <cell r="AE56">
            <v>0</v>
          </cell>
        </row>
        <row r="57">
          <cell r="G57" t="str">
            <v>105447-P.S.R. PERALILLO</v>
          </cell>
          <cell r="H57">
            <v>0</v>
          </cell>
          <cell r="I57">
            <v>0</v>
          </cell>
          <cell r="AB57" t="str">
            <v>105511-P.S.R. LOS CONDORES</v>
          </cell>
          <cell r="AC57">
            <v>0</v>
          </cell>
          <cell r="AD57">
            <v>0</v>
          </cell>
        </row>
        <row r="58">
          <cell r="G58" t="str">
            <v>105448-P.S.R. SANTA VIRGINIA</v>
          </cell>
          <cell r="H58">
            <v>0</v>
          </cell>
          <cell r="I58">
            <v>0</v>
          </cell>
          <cell r="AB58" t="str">
            <v>04204-SALAMANCA</v>
          </cell>
          <cell r="AC58">
            <v>2</v>
          </cell>
          <cell r="AD58">
            <v>3</v>
          </cell>
          <cell r="AE58">
            <v>0</v>
          </cell>
          <cell r="AF58">
            <v>1</v>
          </cell>
          <cell r="AG58">
            <v>0</v>
          </cell>
          <cell r="AH58">
            <v>6</v>
          </cell>
          <cell r="AI58">
            <v>2</v>
          </cell>
          <cell r="AJ58">
            <v>2</v>
          </cell>
          <cell r="AK58">
            <v>2</v>
          </cell>
          <cell r="AL58">
            <v>2</v>
          </cell>
          <cell r="AM58">
            <v>1</v>
          </cell>
          <cell r="AN58">
            <v>21</v>
          </cell>
        </row>
        <row r="59">
          <cell r="G59" t="str">
            <v>105449-P.S.R. TUNGA NORTE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AB59" t="str">
            <v>105104-HOSPITAL SALAMANCA</v>
          </cell>
          <cell r="AC59">
            <v>1</v>
          </cell>
          <cell r="AD59">
            <v>3</v>
          </cell>
          <cell r="AE59">
            <v>0</v>
          </cell>
          <cell r="AF59">
            <v>1</v>
          </cell>
          <cell r="AG59">
            <v>0</v>
          </cell>
          <cell r="AH59">
            <v>6</v>
          </cell>
          <cell r="AI59">
            <v>2</v>
          </cell>
          <cell r="AJ59">
            <v>2</v>
          </cell>
          <cell r="AK59">
            <v>2</v>
          </cell>
          <cell r="AL59">
            <v>2</v>
          </cell>
          <cell r="AM59">
            <v>0</v>
          </cell>
          <cell r="AN59">
            <v>19</v>
          </cell>
        </row>
        <row r="60">
          <cell r="G60" t="str">
            <v>105485-P.S.R. PLAN DE HORNOS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4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G61" t="str">
            <v>105487-P.S.R. CAÑAS UNO</v>
          </cell>
          <cell r="H61">
            <v>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2</v>
          </cell>
          <cell r="AB61" t="str">
            <v>105453-P.S.R. TRANQUILLA</v>
          </cell>
          <cell r="AC61">
            <v>0</v>
          </cell>
          <cell r="AD61">
            <v>0</v>
          </cell>
        </row>
        <row r="62">
          <cell r="G62" t="str">
            <v>105496-P.S.R. PINTACURA SUR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AB62" t="str">
            <v>105454-P.S.R. CUNLAGUA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G63" t="str">
            <v>04202-CANELA</v>
          </cell>
          <cell r="H63">
            <v>0</v>
          </cell>
          <cell r="I63">
            <v>1</v>
          </cell>
          <cell r="J63">
            <v>2</v>
          </cell>
          <cell r="K63">
            <v>1</v>
          </cell>
          <cell r="L63">
            <v>1</v>
          </cell>
          <cell r="M63">
            <v>2</v>
          </cell>
          <cell r="N63">
            <v>0</v>
          </cell>
          <cell r="O63">
            <v>3</v>
          </cell>
          <cell r="P63">
            <v>0</v>
          </cell>
          <cell r="Q63">
            <v>5</v>
          </cell>
          <cell r="R63">
            <v>1</v>
          </cell>
          <cell r="S63">
            <v>16</v>
          </cell>
          <cell r="AB63" t="str">
            <v>105455-P.S.R. CHILLEPIN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G64" t="str">
            <v>105309-CES. RURAL CANELA</v>
          </cell>
          <cell r="H64">
            <v>0</v>
          </cell>
          <cell r="I64">
            <v>1</v>
          </cell>
          <cell r="J64">
            <v>2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2</v>
          </cell>
          <cell r="P64">
            <v>0</v>
          </cell>
          <cell r="Q64">
            <v>4</v>
          </cell>
          <cell r="R64">
            <v>1</v>
          </cell>
          <cell r="S64">
            <v>12</v>
          </cell>
          <cell r="AB64" t="str">
            <v>105456-P.S.R. LLIMPO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G65" t="str">
            <v>105450-P.S.R. MINCHA NORTE            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AB65" t="str">
            <v>105457-P.S.R. SAN AGUSTIN</v>
          </cell>
          <cell r="AC65">
            <v>1</v>
          </cell>
          <cell r="AD65">
            <v>1</v>
          </cell>
        </row>
        <row r="66">
          <cell r="G66" t="str">
            <v>105451-P.S.R. AGUA FRIA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AB66" t="str">
            <v>105458-P.S.R. TAHUINCO</v>
          </cell>
          <cell r="AC66">
            <v>0</v>
          </cell>
          <cell r="AD66">
            <v>0</v>
          </cell>
          <cell r="AE66">
            <v>0</v>
          </cell>
          <cell r="AF66">
            <v>1</v>
          </cell>
          <cell r="AG66">
            <v>1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AB67" t="str">
            <v>105491-P.S.R. QUELEN BAJO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G68" t="str">
            <v>105483-P.S.R. LOS RULOS</v>
          </cell>
          <cell r="H68">
            <v>0</v>
          </cell>
          <cell r="I68">
            <v>1</v>
          </cell>
          <cell r="J68">
            <v>1</v>
          </cell>
          <cell r="AB68" t="str">
            <v>105492-P.S.R. CAMISA</v>
          </cell>
          <cell r="AC68">
            <v>0</v>
          </cell>
          <cell r="AD68">
            <v>0</v>
          </cell>
          <cell r="AE68">
            <v>0</v>
          </cell>
        </row>
        <row r="69">
          <cell r="G69" t="str">
            <v>105484-P.S.R. HUENTELAUQUEN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G70" t="str">
            <v>105488-P.S.R. ESPIRITU SANTO</v>
          </cell>
          <cell r="H70">
            <v>0</v>
          </cell>
          <cell r="I70">
            <v>0</v>
          </cell>
          <cell r="J70">
            <v>1</v>
          </cell>
          <cell r="K70">
            <v>1</v>
          </cell>
          <cell r="AB70" t="str">
            <v>04301-OVALLE</v>
          </cell>
          <cell r="AC70">
            <v>0</v>
          </cell>
          <cell r="AD70">
            <v>0</v>
          </cell>
          <cell r="AE70">
            <v>1</v>
          </cell>
          <cell r="AF70">
            <v>1</v>
          </cell>
          <cell r="AG70">
            <v>2</v>
          </cell>
          <cell r="AH70">
            <v>5</v>
          </cell>
          <cell r="AI70">
            <v>1</v>
          </cell>
          <cell r="AJ70">
            <v>1</v>
          </cell>
          <cell r="AK70">
            <v>1</v>
          </cell>
          <cell r="AL70">
            <v>0</v>
          </cell>
          <cell r="AM70">
            <v>0</v>
          </cell>
          <cell r="AN70">
            <v>12</v>
          </cell>
        </row>
        <row r="71">
          <cell r="G71" t="str">
            <v>105493-P.S.R. MINCHA SUR</v>
          </cell>
          <cell r="H71">
            <v>0</v>
          </cell>
          <cell r="I71">
            <v>1</v>
          </cell>
          <cell r="J71">
            <v>0</v>
          </cell>
          <cell r="K71">
            <v>1</v>
          </cell>
          <cell r="AB71" t="str">
            <v>105315-CES. RURAL C. DE TAMAYA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G72" t="str">
            <v>105497-P.S.R. JABONERIA</v>
          </cell>
          <cell r="H72">
            <v>0</v>
          </cell>
          <cell r="I72">
            <v>0</v>
          </cell>
          <cell r="AB72" t="str">
            <v>105317-CES. JORGE JORDAN D.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 t="str">
            <v>105498-P.S.R. QUEBRADA DE LINARES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AB73" t="str">
            <v>105322-CES. MARCOS MACUADA</v>
          </cell>
          <cell r="AC73">
            <v>0</v>
          </cell>
          <cell r="AD73">
            <v>0</v>
          </cell>
          <cell r="AE73">
            <v>0</v>
          </cell>
          <cell r="AF73">
            <v>1</v>
          </cell>
          <cell r="AG73">
            <v>2</v>
          </cell>
          <cell r="AH73">
            <v>1</v>
          </cell>
          <cell r="AI73">
            <v>0</v>
          </cell>
          <cell r="AJ73">
            <v>0</v>
          </cell>
          <cell r="AK73">
            <v>4</v>
          </cell>
        </row>
        <row r="74">
          <cell r="G74" t="str">
            <v>04203-LOS VILOS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1</v>
          </cell>
          <cell r="S74">
            <v>6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G75" t="str">
            <v>105108-HOSPITAL LOS VILOS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2</v>
          </cell>
          <cell r="P75">
            <v>0</v>
          </cell>
          <cell r="Q75">
            <v>0</v>
          </cell>
          <cell r="R75">
            <v>1</v>
          </cell>
          <cell r="S75">
            <v>4</v>
          </cell>
          <cell r="AB75" t="str">
            <v>105415-P.S.R. BARRAZA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</v>
          </cell>
        </row>
        <row r="76">
          <cell r="G76" t="str">
            <v>105478-P.S.R. CAIMANES                   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G77" t="str">
            <v>105479-P.S.R. GUANGUALI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B77" t="str">
            <v>105417-P.S.R. ALCONES BAJOS</v>
          </cell>
          <cell r="AC77">
            <v>0</v>
          </cell>
          <cell r="AD77">
            <v>0</v>
          </cell>
          <cell r="AE77">
            <v>1</v>
          </cell>
          <cell r="AF77">
            <v>0</v>
          </cell>
          <cell r="AG77">
            <v>0</v>
          </cell>
          <cell r="AH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AB78" t="str">
            <v>105419-P.S.R. LAS SOSSAS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G79" t="str">
            <v>105481-P.S.R. TILAMA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AB79" t="str">
            <v>105420-P.S.R. LIMARI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G80" t="str">
            <v>105511-P.S.R. LOS CONDORES</v>
          </cell>
          <cell r="H80">
            <v>0</v>
          </cell>
          <cell r="I80">
            <v>0</v>
          </cell>
          <cell r="J80">
            <v>0</v>
          </cell>
          <cell r="AB80" t="str">
            <v>105422-P.S.R. HORNILLOS</v>
          </cell>
          <cell r="AC80">
            <v>0</v>
          </cell>
          <cell r="AD80">
            <v>0</v>
          </cell>
        </row>
        <row r="81">
          <cell r="G81" t="str">
            <v>04204-SALAMANCA</v>
          </cell>
          <cell r="H81">
            <v>3</v>
          </cell>
          <cell r="I81">
            <v>3</v>
          </cell>
          <cell r="J81">
            <v>1</v>
          </cell>
          <cell r="K81">
            <v>4</v>
          </cell>
          <cell r="L81">
            <v>6</v>
          </cell>
          <cell r="M81">
            <v>3</v>
          </cell>
          <cell r="N81">
            <v>5</v>
          </cell>
          <cell r="O81">
            <v>4</v>
          </cell>
          <cell r="P81">
            <v>5</v>
          </cell>
          <cell r="Q81">
            <v>2</v>
          </cell>
          <cell r="R81">
            <v>2</v>
          </cell>
          <cell r="S81">
            <v>38</v>
          </cell>
          <cell r="AB81" t="str">
            <v>105437-P.S.R. CHALINGA</v>
          </cell>
          <cell r="AC81">
            <v>0</v>
          </cell>
          <cell r="AD81">
            <v>0</v>
          </cell>
          <cell r="AE81">
            <v>0</v>
          </cell>
        </row>
        <row r="82">
          <cell r="G82" t="str">
            <v>105104-HOSPITAL SALAMANCA</v>
          </cell>
          <cell r="H82">
            <v>2</v>
          </cell>
          <cell r="I82">
            <v>2</v>
          </cell>
          <cell r="J82">
            <v>0</v>
          </cell>
          <cell r="K82">
            <v>3</v>
          </cell>
          <cell r="L82">
            <v>3</v>
          </cell>
          <cell r="M82">
            <v>2</v>
          </cell>
          <cell r="N82">
            <v>2</v>
          </cell>
          <cell r="O82">
            <v>1</v>
          </cell>
          <cell r="P82">
            <v>3</v>
          </cell>
          <cell r="Q82">
            <v>0</v>
          </cell>
          <cell r="R82">
            <v>1</v>
          </cell>
          <cell r="S82">
            <v>19</v>
          </cell>
          <cell r="AB82" t="str">
            <v>105439-P.S.R. CERRO BLANCO</v>
          </cell>
          <cell r="AC82">
            <v>0</v>
          </cell>
          <cell r="AD82">
            <v>0</v>
          </cell>
          <cell r="AE82">
            <v>0</v>
          </cell>
          <cell r="AF82">
            <v>1</v>
          </cell>
          <cell r="AG82">
            <v>1</v>
          </cell>
        </row>
        <row r="83">
          <cell r="G83" t="str">
            <v>105452-P.S.R. CUNCUMEN                 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2</v>
          </cell>
          <cell r="M83">
            <v>1</v>
          </cell>
          <cell r="N83">
            <v>2</v>
          </cell>
          <cell r="O83">
            <v>2</v>
          </cell>
          <cell r="P83">
            <v>2</v>
          </cell>
          <cell r="Q83">
            <v>1</v>
          </cell>
          <cell r="R83">
            <v>1</v>
          </cell>
          <cell r="S83">
            <v>15</v>
          </cell>
          <cell r="AB83" t="str">
            <v>105507-P.S.R. HUAMALATA</v>
          </cell>
          <cell r="AC83">
            <v>0</v>
          </cell>
          <cell r="AD83">
            <v>0</v>
          </cell>
          <cell r="AE83">
            <v>0</v>
          </cell>
          <cell r="AF83">
            <v>1</v>
          </cell>
          <cell r="AG83">
            <v>1</v>
          </cell>
          <cell r="AH83">
            <v>0</v>
          </cell>
          <cell r="AI83">
            <v>2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  <cell r="AB84" t="str">
            <v>105510-P.S.R. RECOLETA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2</v>
          </cell>
        </row>
        <row r="85">
          <cell r="G85" t="str">
            <v>105454-P.S.R. CUNLAGUA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AB85" t="str">
            <v>105722-CECOF SAN JOSE DE LA DEHESA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>
            <v>1</v>
          </cell>
          <cell r="AB86" t="str">
            <v>105723-CECOF LIMARI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 t="str">
            <v>105456-P.S.R. LLIMPO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B87" t="str">
            <v>04302-COMBARBALÁ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G88" t="str">
            <v>105457-P.S.R. SAN AGUSTIN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B88" t="str">
            <v>105105-HOSPITAL COMBARBALA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G89" t="str">
            <v>105458-P.S.R. TAHUINCO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AB89" t="str">
            <v>105434-P.S.R. SAN MARCOS</v>
          </cell>
          <cell r="AC89">
            <v>0</v>
          </cell>
          <cell r="AD89">
            <v>0</v>
          </cell>
          <cell r="AE89">
            <v>0</v>
          </cell>
        </row>
        <row r="90">
          <cell r="G90" t="str">
            <v>105491-P.S.R. QUELEN BAJO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1</v>
          </cell>
          <cell r="AB90" t="str">
            <v>105441-P.S.R. MANQUEHUA</v>
          </cell>
          <cell r="AC90">
            <v>0</v>
          </cell>
          <cell r="AD90">
            <v>0</v>
          </cell>
          <cell r="AE90">
            <v>0</v>
          </cell>
        </row>
        <row r="91">
          <cell r="G91" t="str">
            <v>105492-P.S.R. CAMISA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AB91" t="str">
            <v>105459-P.S.R. BARRANCAS                </v>
          </cell>
          <cell r="AC91">
            <v>0</v>
          </cell>
          <cell r="AD91">
            <v>0</v>
          </cell>
        </row>
        <row r="92">
          <cell r="G92" t="str">
            <v>105501-P.S.R. ARBOLEDA GRANDE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AB92" t="str">
            <v>105460-P.S.R. COGOTI 18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G93" t="str">
            <v>04301-OVALLE</v>
          </cell>
          <cell r="H93">
            <v>7</v>
          </cell>
          <cell r="I93">
            <v>8</v>
          </cell>
          <cell r="J93">
            <v>3</v>
          </cell>
          <cell r="K93">
            <v>6</v>
          </cell>
          <cell r="L93">
            <v>5</v>
          </cell>
          <cell r="M93">
            <v>3</v>
          </cell>
          <cell r="N93">
            <v>4</v>
          </cell>
          <cell r="O93">
            <v>5</v>
          </cell>
          <cell r="P93">
            <v>3</v>
          </cell>
          <cell r="Q93">
            <v>0</v>
          </cell>
          <cell r="R93">
            <v>2</v>
          </cell>
          <cell r="S93">
            <v>46</v>
          </cell>
          <cell r="AB93" t="str">
            <v>105462-P.S.R. EL SAUCE</v>
          </cell>
          <cell r="AC93">
            <v>0</v>
          </cell>
          <cell r="AD93">
            <v>0</v>
          </cell>
        </row>
        <row r="94">
          <cell r="G94" t="str">
            <v>105315-CES. RURAL C. DE TAMAYA</v>
          </cell>
          <cell r="H94">
            <v>2</v>
          </cell>
          <cell r="I94">
            <v>0</v>
          </cell>
          <cell r="J94">
            <v>0</v>
          </cell>
          <cell r="K94">
            <v>0</v>
          </cell>
          <cell r="L94">
            <v>2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6</v>
          </cell>
          <cell r="AB94" t="str">
            <v>105463-P.S.R. QUILITAPIA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G95" t="str">
            <v>105317-CES. JORGE JORDAN D.</v>
          </cell>
          <cell r="H95">
            <v>3</v>
          </cell>
          <cell r="I95">
            <v>1</v>
          </cell>
          <cell r="J95">
            <v>0</v>
          </cell>
          <cell r="K95">
            <v>2</v>
          </cell>
          <cell r="L95">
            <v>2</v>
          </cell>
          <cell r="M95">
            <v>1</v>
          </cell>
          <cell r="N95">
            <v>0</v>
          </cell>
          <cell r="O95">
            <v>1</v>
          </cell>
          <cell r="P95">
            <v>1</v>
          </cell>
          <cell r="Q95">
            <v>1</v>
          </cell>
          <cell r="R95">
            <v>12</v>
          </cell>
          <cell r="AB95" t="str">
            <v>105464-P.S.R. LA LIGUA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G96" t="str">
            <v>105322-CES. MARCOS MACUADA</v>
          </cell>
          <cell r="H96">
            <v>1</v>
          </cell>
          <cell r="I96">
            <v>0</v>
          </cell>
          <cell r="J96">
            <v>1</v>
          </cell>
          <cell r="K96">
            <v>3</v>
          </cell>
          <cell r="L96">
            <v>2</v>
          </cell>
          <cell r="M96">
            <v>3</v>
          </cell>
          <cell r="N96">
            <v>2</v>
          </cell>
          <cell r="O96">
            <v>0</v>
          </cell>
          <cell r="P96">
            <v>0</v>
          </cell>
          <cell r="Q96">
            <v>12</v>
          </cell>
          <cell r="AB96" t="str">
            <v>105465-P.S.R. RAMADILLA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105324-CES. SOTAQUI</v>
          </cell>
          <cell r="H97">
            <v>0</v>
          </cell>
          <cell r="I97">
            <v>2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3</v>
          </cell>
          <cell r="AB97" t="str">
            <v>105466-P.S.R. VALLE HERMOSO</v>
          </cell>
          <cell r="AC97">
            <v>0</v>
          </cell>
          <cell r="AD97">
            <v>0</v>
          </cell>
          <cell r="AE97">
            <v>0</v>
          </cell>
        </row>
        <row r="98">
          <cell r="G98" t="str">
            <v>105415-P.S.R. BARRAZA</v>
          </cell>
          <cell r="H98">
            <v>1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</v>
          </cell>
          <cell r="AB98" t="str">
            <v>105490-P.S.R. EL DURAZNO</v>
          </cell>
          <cell r="AC98">
            <v>0</v>
          </cell>
          <cell r="AD98">
            <v>0</v>
          </cell>
        </row>
        <row r="99">
          <cell r="G99" t="str">
            <v>105416-P.S.R. CAMARICO                  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</v>
          </cell>
          <cell r="AB99" t="str">
            <v>04304-MONTE PATRIA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G100" t="str">
            <v>105417-P.S.R. ALCONES BAJOS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AB100" t="str">
            <v>105307-CES. RURAL MONTE PATRIA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 t="str">
            <v>105419-P.S.R. LAS SOSSAS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>
            <v>1</v>
          </cell>
          <cell r="AB101" t="str">
            <v>105311-CES. RURAL CHAÑARAL ALTO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105420-P.S.R. LIMARI</v>
          </cell>
          <cell r="H102">
            <v>0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G103" t="str">
            <v>105422-P.S.R. HORNILLOS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AB103" t="str">
            <v>105318-CES. RURAL EL PALQUI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G104" t="str">
            <v>105437-P.S.R. CHALINGA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AB104" t="str">
            <v>105428-P.S.R. HUATULAME</v>
          </cell>
          <cell r="AC104">
            <v>0</v>
          </cell>
          <cell r="AD104">
            <v>0</v>
          </cell>
        </row>
        <row r="105">
          <cell r="G105" t="str">
            <v>105439-P.S.R. CERRO BLANCO</v>
          </cell>
          <cell r="H105">
            <v>1</v>
          </cell>
          <cell r="I105">
            <v>1</v>
          </cell>
          <cell r="AB105" t="str">
            <v>105430-P.S.R. MIALQUI</v>
          </cell>
          <cell r="AC105">
            <v>0</v>
          </cell>
          <cell r="AD105">
            <v>0</v>
          </cell>
        </row>
        <row r="106">
          <cell r="G106" t="str">
            <v>105507-P.S.R. HUAMALATA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</v>
          </cell>
          <cell r="AB106" t="str">
            <v>105431-P.S.R. PEDREGAL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G107" t="str">
            <v>105510-P.S.R. RECOLETA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1</v>
          </cell>
          <cell r="AB107" t="str">
            <v>105432-P.S.R. RAPEL</v>
          </cell>
          <cell r="AC107">
            <v>0</v>
          </cell>
          <cell r="AD107">
            <v>0</v>
          </cell>
        </row>
        <row r="108">
          <cell r="G108" t="str">
            <v>105722-CECOF SAN JOSE DE LA DEHESA</v>
          </cell>
          <cell r="H108">
            <v>1</v>
          </cell>
          <cell r="I108">
            <v>1</v>
          </cell>
          <cell r="J108">
            <v>0</v>
          </cell>
          <cell r="K108">
            <v>1</v>
          </cell>
          <cell r="L108">
            <v>0</v>
          </cell>
          <cell r="M108">
            <v>3</v>
          </cell>
          <cell r="AB108" t="str">
            <v>105435-P.S.R. TULAHUEN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G109" t="str">
            <v>105723-CECOF LIMARI</v>
          </cell>
          <cell r="H109">
            <v>0</v>
          </cell>
          <cell r="I109">
            <v>1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AB109" t="str">
            <v>105436-P.S.R. EL MAITEN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G110" t="str">
            <v>200258-CECOF LOS COPIHUES</v>
          </cell>
          <cell r="H110">
            <v>0</v>
          </cell>
          <cell r="I110">
            <v>0</v>
          </cell>
          <cell r="AB110" t="str">
            <v>105489-P.S.R. RAMADAS DE TULAHUEN</v>
          </cell>
          <cell r="AC110">
            <v>0</v>
          </cell>
          <cell r="AD110">
            <v>0</v>
          </cell>
          <cell r="AE110">
            <v>0</v>
          </cell>
        </row>
        <row r="111">
          <cell r="G111" t="str">
            <v>04302-COMBARBALÁ</v>
          </cell>
          <cell r="H111">
            <v>0</v>
          </cell>
          <cell r="I111">
            <v>1</v>
          </cell>
          <cell r="J111">
            <v>2</v>
          </cell>
          <cell r="K111">
            <v>4</v>
          </cell>
          <cell r="L111">
            <v>2</v>
          </cell>
          <cell r="M111">
            <v>2</v>
          </cell>
          <cell r="N111">
            <v>3</v>
          </cell>
          <cell r="O111">
            <v>1</v>
          </cell>
          <cell r="P111">
            <v>4</v>
          </cell>
          <cell r="Q111">
            <v>0</v>
          </cell>
          <cell r="R111">
            <v>1</v>
          </cell>
          <cell r="S111">
            <v>20</v>
          </cell>
          <cell r="AB111" t="str">
            <v>04304-PUNITAQUI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105105-HOSPITAL COMBARBALA</v>
          </cell>
          <cell r="H112">
            <v>0</v>
          </cell>
          <cell r="I112">
            <v>1</v>
          </cell>
          <cell r="J112">
            <v>1</v>
          </cell>
          <cell r="K112">
            <v>4</v>
          </cell>
          <cell r="L112">
            <v>2</v>
          </cell>
          <cell r="M112">
            <v>1</v>
          </cell>
          <cell r="N112">
            <v>2</v>
          </cell>
          <cell r="O112">
            <v>1</v>
          </cell>
          <cell r="P112">
            <v>3</v>
          </cell>
          <cell r="Q112">
            <v>0</v>
          </cell>
          <cell r="R112">
            <v>0</v>
          </cell>
          <cell r="S112">
            <v>15</v>
          </cell>
          <cell r="AB112" t="str">
            <v>105308-CES. RURAL PUNITAQUI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G113" t="str">
            <v>105434-P.S.R. SAN MARCOS</v>
          </cell>
          <cell r="H113">
            <v>0</v>
          </cell>
          <cell r="I113">
            <v>0</v>
          </cell>
          <cell r="J113">
            <v>1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O113">
            <v>2</v>
          </cell>
          <cell r="AB113" t="str">
            <v>105440-P.S.R. DIVISADERO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G114" t="str">
            <v>105441-P.S.R. MANQUEHUA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2</v>
          </cell>
          <cell r="AB114" t="str">
            <v>105508-P.S.R. EL PARRAL DE QUILES  </v>
          </cell>
          <cell r="AC114">
            <v>0</v>
          </cell>
          <cell r="AD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AB115" t="str">
            <v>04305-RIO HURTADO</v>
          </cell>
          <cell r="AC115">
            <v>0</v>
          </cell>
          <cell r="AD115">
            <v>0</v>
          </cell>
          <cell r="AE115">
            <v>0</v>
          </cell>
        </row>
        <row r="116">
          <cell r="G116" t="str">
            <v>105460-P.S.R. COGOTI 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1</v>
          </cell>
          <cell r="AB116" t="str">
            <v>105409-P.S.R. EL CHAÑAR</v>
          </cell>
          <cell r="AC116">
            <v>0</v>
          </cell>
          <cell r="AD116">
            <v>0</v>
          </cell>
        </row>
        <row r="117">
          <cell r="G117" t="str">
            <v>105461-P.S.R. EL HUACHO</v>
          </cell>
          <cell r="H117">
            <v>0</v>
          </cell>
          <cell r="I117">
            <v>0</v>
          </cell>
          <cell r="J117">
            <v>0</v>
          </cell>
          <cell r="AB117" t="str">
            <v>105411-P.S.R. LAS BREAS</v>
          </cell>
          <cell r="AC117">
            <v>0</v>
          </cell>
          <cell r="AD117">
            <v>0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AB118" t="str">
            <v>105414-P.S.R. SERON</v>
          </cell>
          <cell r="AC118">
            <v>0</v>
          </cell>
          <cell r="AD118">
            <v>0</v>
          </cell>
        </row>
        <row r="119">
          <cell r="G119" t="str">
            <v>105463-P.S.R. QUILITAPIA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AB119" t="str">
            <v>Total general</v>
          </cell>
          <cell r="AC119">
            <v>2</v>
          </cell>
          <cell r="AD119">
            <v>15</v>
          </cell>
          <cell r="AE119">
            <v>4</v>
          </cell>
          <cell r="AF119">
            <v>12</v>
          </cell>
          <cell r="AG119">
            <v>13</v>
          </cell>
          <cell r="AH119">
            <v>43</v>
          </cell>
          <cell r="AI119">
            <v>10</v>
          </cell>
          <cell r="AJ119">
            <v>22</v>
          </cell>
          <cell r="AK119">
            <v>11</v>
          </cell>
          <cell r="AL119">
            <v>8</v>
          </cell>
          <cell r="AM119">
            <v>6</v>
          </cell>
          <cell r="AN119">
            <v>146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G121" t="str">
            <v>105465-P.S.R. RAMADILLA</v>
          </cell>
          <cell r="H121">
            <v>0</v>
          </cell>
          <cell r="I121">
            <v>0</v>
          </cell>
        </row>
        <row r="122">
          <cell r="G122" t="str">
            <v>105466-P.S.R. VALLE HERMOSO</v>
          </cell>
          <cell r="H122">
            <v>0</v>
          </cell>
          <cell r="I122">
            <v>0</v>
          </cell>
          <cell r="J122">
            <v>0</v>
          </cell>
        </row>
        <row r="123">
          <cell r="G123" t="str">
            <v>105490-P.S.R. EL DURAZNO</v>
          </cell>
          <cell r="H123">
            <v>0</v>
          </cell>
          <cell r="I123">
            <v>0</v>
          </cell>
        </row>
        <row r="124">
          <cell r="G124" t="str">
            <v>04304-MONTE PATRIA</v>
          </cell>
          <cell r="H124">
            <v>6</v>
          </cell>
          <cell r="I124">
            <v>1</v>
          </cell>
          <cell r="J124">
            <v>2</v>
          </cell>
          <cell r="K124">
            <v>2</v>
          </cell>
          <cell r="L124">
            <v>1</v>
          </cell>
          <cell r="M124">
            <v>5</v>
          </cell>
          <cell r="N124">
            <v>2</v>
          </cell>
          <cell r="O124">
            <v>5</v>
          </cell>
          <cell r="P124">
            <v>1</v>
          </cell>
          <cell r="Q124">
            <v>3</v>
          </cell>
          <cell r="R124">
            <v>1</v>
          </cell>
          <cell r="S124">
            <v>29</v>
          </cell>
        </row>
        <row r="125">
          <cell r="G125" t="str">
            <v>105307-CES. RURAL MONTE PATRIA</v>
          </cell>
          <cell r="H125">
            <v>4</v>
          </cell>
          <cell r="I125">
            <v>1</v>
          </cell>
          <cell r="J125">
            <v>1</v>
          </cell>
          <cell r="K125">
            <v>1</v>
          </cell>
          <cell r="L125">
            <v>0</v>
          </cell>
          <cell r="M125">
            <v>2</v>
          </cell>
          <cell r="N125">
            <v>1</v>
          </cell>
          <cell r="O125">
            <v>3</v>
          </cell>
          <cell r="P125">
            <v>0</v>
          </cell>
          <cell r="Q125">
            <v>2</v>
          </cell>
          <cell r="R125">
            <v>0</v>
          </cell>
          <cell r="S125">
            <v>15</v>
          </cell>
        </row>
        <row r="126">
          <cell r="G126" t="str">
            <v>105311-CES. RURAL CHAÑARAL ALTO</v>
          </cell>
          <cell r="H126">
            <v>1</v>
          </cell>
          <cell r="I126">
            <v>0</v>
          </cell>
          <cell r="J126">
            <v>0</v>
          </cell>
          <cell r="K126">
            <v>2</v>
          </cell>
          <cell r="L126">
            <v>1</v>
          </cell>
          <cell r="M126">
            <v>0</v>
          </cell>
          <cell r="N126">
            <v>4</v>
          </cell>
        </row>
        <row r="127">
          <cell r="G127" t="str">
            <v>105312-CES. RURAL CAREN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</row>
        <row r="128">
          <cell r="G128" t="str">
            <v>105318-CES. RURAL EL PALQUI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1</v>
          </cell>
          <cell r="O128">
            <v>0</v>
          </cell>
          <cell r="P128">
            <v>1</v>
          </cell>
          <cell r="Q128">
            <v>0</v>
          </cell>
          <cell r="R128">
            <v>4</v>
          </cell>
        </row>
        <row r="129">
          <cell r="G129" t="str">
            <v>105425-P.S.R. CHILECITO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105427-P.S.R. HACIENDA VALDIVIA</v>
          </cell>
          <cell r="H130">
            <v>0</v>
          </cell>
          <cell r="I130">
            <v>0</v>
          </cell>
        </row>
        <row r="131">
          <cell r="G131" t="str">
            <v>105430-P.S.R. MIALQUI</v>
          </cell>
          <cell r="H131">
            <v>0</v>
          </cell>
          <cell r="I131">
            <v>0</v>
          </cell>
          <cell r="J131">
            <v>0</v>
          </cell>
        </row>
        <row r="132">
          <cell r="G132" t="str">
            <v>105431-P.S.R. PEDREGAL</v>
          </cell>
          <cell r="H132">
            <v>1</v>
          </cell>
          <cell r="I132">
            <v>1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3</v>
          </cell>
        </row>
        <row r="133">
          <cell r="G133" t="str">
            <v>105432-P.S.R. RAPEL</v>
          </cell>
          <cell r="H133">
            <v>0</v>
          </cell>
          <cell r="I133">
            <v>0</v>
          </cell>
        </row>
        <row r="134">
          <cell r="G134" t="str">
            <v>105435-P.S.R. TULAHUEN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G135" t="str">
            <v>105436-P.S.R. EL MAITEN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  <cell r="M135">
            <v>1</v>
          </cell>
          <cell r="N135">
            <v>2</v>
          </cell>
        </row>
        <row r="136">
          <cell r="G136" t="str">
            <v>105489-P.S.R. RAMADAS DE TULAHUEN</v>
          </cell>
          <cell r="H136">
            <v>0</v>
          </cell>
          <cell r="I136">
            <v>0</v>
          </cell>
        </row>
        <row r="137">
          <cell r="G137" t="str">
            <v>04304-PUNITAQUI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0</v>
          </cell>
          <cell r="M137">
            <v>3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5</v>
          </cell>
        </row>
        <row r="138">
          <cell r="G138" t="str">
            <v>105308-CES. RURAL PUNITAQUI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  <cell r="P138">
            <v>1</v>
          </cell>
          <cell r="Q138">
            <v>5</v>
          </cell>
        </row>
        <row r="139">
          <cell r="G139" t="str">
            <v>105440-P.S.R. DIVISADERO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G140" t="str">
            <v>04305-RIO HURTADO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G141" t="str">
            <v>105310-CES. RURAL PICHASCA</v>
          </cell>
          <cell r="H141">
            <v>0</v>
          </cell>
          <cell r="I141">
            <v>0</v>
          </cell>
        </row>
        <row r="142">
          <cell r="G142" t="str">
            <v>105414-P.S.R. SERON</v>
          </cell>
          <cell r="H142">
            <v>0</v>
          </cell>
          <cell r="I142">
            <v>0</v>
          </cell>
          <cell r="J142">
            <v>0</v>
          </cell>
        </row>
        <row r="143">
          <cell r="G143" t="str">
            <v>Total general</v>
          </cell>
          <cell r="H143">
            <v>39</v>
          </cell>
          <cell r="I143">
            <v>50</v>
          </cell>
          <cell r="J143">
            <v>54</v>
          </cell>
          <cell r="K143">
            <v>61</v>
          </cell>
          <cell r="L143">
            <v>42</v>
          </cell>
          <cell r="M143">
            <v>44</v>
          </cell>
          <cell r="N143">
            <v>58</v>
          </cell>
          <cell r="O143">
            <v>58</v>
          </cell>
          <cell r="P143">
            <v>41</v>
          </cell>
          <cell r="Q143">
            <v>36</v>
          </cell>
          <cell r="R143">
            <v>21</v>
          </cell>
          <cell r="S143">
            <v>504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40</v>
          </cell>
          <cell r="I4">
            <v>68</v>
          </cell>
          <cell r="J4">
            <v>109</v>
          </cell>
          <cell r="K4">
            <v>85</v>
          </cell>
          <cell r="L4">
            <v>74</v>
          </cell>
          <cell r="M4">
            <v>95</v>
          </cell>
          <cell r="N4">
            <v>65</v>
          </cell>
          <cell r="O4">
            <v>81</v>
          </cell>
          <cell r="P4">
            <v>79</v>
          </cell>
          <cell r="Q4">
            <v>47</v>
          </cell>
          <cell r="R4">
            <v>24</v>
          </cell>
          <cell r="S4">
            <v>767</v>
          </cell>
          <cell r="AB4" t="str">
            <v>04101-LA SERENA</v>
          </cell>
          <cell r="AC4">
            <v>22</v>
          </cell>
          <cell r="AD4">
            <v>32</v>
          </cell>
          <cell r="AE4">
            <v>55</v>
          </cell>
          <cell r="AF4">
            <v>35</v>
          </cell>
          <cell r="AG4">
            <v>29</v>
          </cell>
          <cell r="AH4">
            <v>115</v>
          </cell>
          <cell r="AI4">
            <v>36</v>
          </cell>
          <cell r="AJ4">
            <v>28</v>
          </cell>
          <cell r="AK4">
            <v>30</v>
          </cell>
          <cell r="AL4">
            <v>31</v>
          </cell>
          <cell r="AM4">
            <v>20</v>
          </cell>
          <cell r="AN4">
            <v>433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6</v>
          </cell>
          <cell r="K5">
            <v>30</v>
          </cell>
          <cell r="L5">
            <v>10</v>
          </cell>
          <cell r="M5">
            <v>2</v>
          </cell>
          <cell r="N5">
            <v>2</v>
          </cell>
          <cell r="O5">
            <v>3</v>
          </cell>
          <cell r="P5">
            <v>18</v>
          </cell>
          <cell r="Q5">
            <v>3</v>
          </cell>
          <cell r="R5">
            <v>0</v>
          </cell>
          <cell r="S5">
            <v>74</v>
          </cell>
          <cell r="AB5" t="str">
            <v>105300-CES. CARDENAL CARO</v>
          </cell>
          <cell r="AC5">
            <v>5</v>
          </cell>
          <cell r="AD5">
            <v>0</v>
          </cell>
          <cell r="AE5">
            <v>7</v>
          </cell>
          <cell r="AF5">
            <v>6</v>
          </cell>
          <cell r="AG5">
            <v>3</v>
          </cell>
          <cell r="AH5">
            <v>0</v>
          </cell>
          <cell r="AI5">
            <v>8</v>
          </cell>
          <cell r="AJ5">
            <v>1</v>
          </cell>
          <cell r="AK5">
            <v>6</v>
          </cell>
          <cell r="AL5">
            <v>1</v>
          </cell>
          <cell r="AM5">
            <v>5</v>
          </cell>
          <cell r="AN5">
            <v>42</v>
          </cell>
        </row>
        <row r="6">
          <cell r="G6" t="str">
            <v>105301-CES. LAS COMPAÑIAS</v>
          </cell>
          <cell r="H6">
            <v>13</v>
          </cell>
          <cell r="I6">
            <v>26</v>
          </cell>
          <cell r="J6">
            <v>24</v>
          </cell>
          <cell r="K6">
            <v>21</v>
          </cell>
          <cell r="L6">
            <v>28</v>
          </cell>
          <cell r="M6">
            <v>24</v>
          </cell>
          <cell r="N6">
            <v>29</v>
          </cell>
          <cell r="O6">
            <v>10</v>
          </cell>
          <cell r="P6">
            <v>23</v>
          </cell>
          <cell r="Q6">
            <v>20</v>
          </cell>
          <cell r="R6">
            <v>14</v>
          </cell>
          <cell r="S6">
            <v>232</v>
          </cell>
          <cell r="AB6" t="str">
            <v>105301-CES. LAS COMPAÑIAS</v>
          </cell>
          <cell r="AC6">
            <v>14</v>
          </cell>
          <cell r="AD6">
            <v>19</v>
          </cell>
          <cell r="AE6">
            <v>27</v>
          </cell>
          <cell r="AF6">
            <v>17</v>
          </cell>
          <cell r="AG6">
            <v>18</v>
          </cell>
          <cell r="AH6">
            <v>20</v>
          </cell>
          <cell r="AI6">
            <v>15</v>
          </cell>
          <cell r="AJ6">
            <v>16</v>
          </cell>
          <cell r="AK6">
            <v>20</v>
          </cell>
          <cell r="AL6">
            <v>23</v>
          </cell>
          <cell r="AM6">
            <v>10</v>
          </cell>
          <cell r="AN6">
            <v>199</v>
          </cell>
        </row>
        <row r="7">
          <cell r="G7" t="str">
            <v>105302-CES. PEDRO AGUIRRE C.</v>
          </cell>
          <cell r="H7">
            <v>10</v>
          </cell>
          <cell r="I7">
            <v>12</v>
          </cell>
          <cell r="J7">
            <v>13</v>
          </cell>
          <cell r="K7">
            <v>14</v>
          </cell>
          <cell r="L7">
            <v>12</v>
          </cell>
          <cell r="M7">
            <v>8</v>
          </cell>
          <cell r="N7">
            <v>9</v>
          </cell>
          <cell r="O7">
            <v>15</v>
          </cell>
          <cell r="P7">
            <v>16</v>
          </cell>
          <cell r="Q7">
            <v>10</v>
          </cell>
          <cell r="R7">
            <v>5</v>
          </cell>
          <cell r="S7">
            <v>124</v>
          </cell>
          <cell r="AB7" t="str">
            <v>105302-CES. PEDRO AGUIRRE C.</v>
          </cell>
          <cell r="AC7">
            <v>3</v>
          </cell>
          <cell r="AD7">
            <v>2</v>
          </cell>
          <cell r="AE7">
            <v>14</v>
          </cell>
          <cell r="AF7">
            <v>10</v>
          </cell>
          <cell r="AG7">
            <v>8</v>
          </cell>
          <cell r="AH7">
            <v>26</v>
          </cell>
          <cell r="AI7">
            <v>9</v>
          </cell>
          <cell r="AJ7">
            <v>6</v>
          </cell>
          <cell r="AK7">
            <v>2</v>
          </cell>
          <cell r="AL7">
            <v>7</v>
          </cell>
          <cell r="AM7">
            <v>5</v>
          </cell>
          <cell r="AN7">
            <v>92</v>
          </cell>
        </row>
        <row r="8">
          <cell r="G8" t="str">
            <v>105313-CES. SCHAFFHAUSER</v>
          </cell>
          <cell r="H8">
            <v>10</v>
          </cell>
          <cell r="I8">
            <v>19</v>
          </cell>
          <cell r="J8">
            <v>13</v>
          </cell>
          <cell r="K8">
            <v>12</v>
          </cell>
          <cell r="L8">
            <v>12</v>
          </cell>
          <cell r="M8">
            <v>7</v>
          </cell>
          <cell r="N8">
            <v>8</v>
          </cell>
          <cell r="O8">
            <v>0</v>
          </cell>
          <cell r="P8">
            <v>81</v>
          </cell>
          <cell r="AB8" t="str">
            <v>105319-CES. CARDENAL R.S.H.</v>
          </cell>
          <cell r="AC8">
            <v>0</v>
          </cell>
          <cell r="AD8">
            <v>69</v>
          </cell>
          <cell r="AE8">
            <v>0</v>
          </cell>
          <cell r="AF8">
            <v>1</v>
          </cell>
          <cell r="AG8">
            <v>1</v>
          </cell>
          <cell r="AH8">
            <v>71</v>
          </cell>
        </row>
        <row r="9">
          <cell r="G9" t="str">
            <v>105319-CES. CARDENAL R.S.H.</v>
          </cell>
          <cell r="H9">
            <v>9</v>
          </cell>
          <cell r="I9">
            <v>8</v>
          </cell>
          <cell r="J9">
            <v>13</v>
          </cell>
          <cell r="K9">
            <v>6</v>
          </cell>
          <cell r="L9">
            <v>7</v>
          </cell>
          <cell r="M9">
            <v>12</v>
          </cell>
          <cell r="N9">
            <v>12</v>
          </cell>
          <cell r="O9">
            <v>11</v>
          </cell>
          <cell r="P9">
            <v>8</v>
          </cell>
          <cell r="Q9">
            <v>5</v>
          </cell>
          <cell r="R9">
            <v>4</v>
          </cell>
          <cell r="S9">
            <v>95</v>
          </cell>
          <cell r="AB9" t="str">
            <v>105325-CESFAM JUAN PABLO II</v>
          </cell>
          <cell r="AC9">
            <v>11</v>
          </cell>
          <cell r="AD9">
            <v>0</v>
          </cell>
          <cell r="AE9">
            <v>2</v>
          </cell>
          <cell r="AF9">
            <v>13</v>
          </cell>
        </row>
        <row r="10">
          <cell r="G10" t="str">
            <v>105325-CESFAM JUAN PABLO II</v>
          </cell>
          <cell r="H10">
            <v>8</v>
          </cell>
          <cell r="I10">
            <v>28</v>
          </cell>
          <cell r="J10">
            <v>29</v>
          </cell>
          <cell r="K10">
            <v>27</v>
          </cell>
          <cell r="L10">
            <v>10</v>
          </cell>
          <cell r="M10">
            <v>8</v>
          </cell>
          <cell r="N10">
            <v>0</v>
          </cell>
          <cell r="O10">
            <v>110</v>
          </cell>
          <cell r="AB10" t="str">
            <v>105700-CECOF VILLA EL INDIO</v>
          </cell>
          <cell r="AC10">
            <v>0</v>
          </cell>
          <cell r="AD10">
            <v>1</v>
          </cell>
          <cell r="AE10">
            <v>1</v>
          </cell>
          <cell r="AF10">
            <v>0</v>
          </cell>
          <cell r="AG10">
            <v>0</v>
          </cell>
          <cell r="AH10">
            <v>2</v>
          </cell>
        </row>
        <row r="11">
          <cell r="G11" t="str">
            <v>105400-P.S.R. ALGARROBITO            </v>
          </cell>
          <cell r="H11">
            <v>1</v>
          </cell>
          <cell r="I11">
            <v>0</v>
          </cell>
          <cell r="J11">
            <v>4</v>
          </cell>
          <cell r="K11">
            <v>2</v>
          </cell>
          <cell r="L11">
            <v>4</v>
          </cell>
          <cell r="M11">
            <v>4</v>
          </cell>
          <cell r="N11">
            <v>2</v>
          </cell>
          <cell r="O11">
            <v>1</v>
          </cell>
          <cell r="P11">
            <v>18</v>
          </cell>
          <cell r="AB11" t="str">
            <v>105701-CECOF VILLA ALEMANIA</v>
          </cell>
          <cell r="AC11">
            <v>0</v>
          </cell>
          <cell r="AD11">
            <v>7</v>
          </cell>
          <cell r="AE11">
            <v>2</v>
          </cell>
          <cell r="AF11">
            <v>0</v>
          </cell>
          <cell r="AG11">
            <v>3</v>
          </cell>
          <cell r="AH11">
            <v>1</v>
          </cell>
          <cell r="AI11">
            <v>1</v>
          </cell>
          <cell r="AJ11">
            <v>14</v>
          </cell>
        </row>
        <row r="12">
          <cell r="G12" t="str">
            <v>105401-P.S.R. LAS ROJAS</v>
          </cell>
          <cell r="H12">
            <v>0</v>
          </cell>
          <cell r="I12">
            <v>0</v>
          </cell>
          <cell r="J12">
            <v>0</v>
          </cell>
          <cell r="AB12" t="str">
            <v>04102-COQUIMBO</v>
          </cell>
          <cell r="AC12">
            <v>2</v>
          </cell>
          <cell r="AD12">
            <v>18</v>
          </cell>
          <cell r="AE12">
            <v>13</v>
          </cell>
          <cell r="AF12">
            <v>11</v>
          </cell>
          <cell r="AG12">
            <v>19</v>
          </cell>
          <cell r="AH12">
            <v>6</v>
          </cell>
          <cell r="AI12">
            <v>14</v>
          </cell>
          <cell r="AJ12">
            <v>20</v>
          </cell>
          <cell r="AK12">
            <v>8</v>
          </cell>
          <cell r="AL12">
            <v>15</v>
          </cell>
          <cell r="AM12">
            <v>10</v>
          </cell>
          <cell r="AN12">
            <v>136</v>
          </cell>
        </row>
        <row r="13">
          <cell r="G13" t="str">
            <v>105402-P.S.R. EL ROMERO</v>
          </cell>
          <cell r="H13">
            <v>0</v>
          </cell>
          <cell r="I13">
            <v>1</v>
          </cell>
          <cell r="J13">
            <v>1</v>
          </cell>
          <cell r="AB13" t="str">
            <v>105303-CES. SAN JUAN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2</v>
          </cell>
          <cell r="AI13">
            <v>0</v>
          </cell>
          <cell r="AJ13">
            <v>3</v>
          </cell>
        </row>
        <row r="14">
          <cell r="G14" t="str">
            <v>105499-P.S.R. LAMBERT</v>
          </cell>
          <cell r="H14">
            <v>0</v>
          </cell>
          <cell r="I14">
            <v>3</v>
          </cell>
          <cell r="J14">
            <v>0</v>
          </cell>
          <cell r="K14">
            <v>0</v>
          </cell>
          <cell r="L14">
            <v>3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</v>
          </cell>
        </row>
        <row r="15">
          <cell r="G15" t="str">
            <v>105700-CECOF VILLA EL INDIO</v>
          </cell>
          <cell r="H15">
            <v>4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1</v>
          </cell>
          <cell r="N15">
            <v>1</v>
          </cell>
          <cell r="O15">
            <v>1</v>
          </cell>
          <cell r="P15">
            <v>0</v>
          </cell>
          <cell r="Q15">
            <v>13</v>
          </cell>
          <cell r="AB15" t="str">
            <v>105305-CES. TIERRAS BLANCAS</v>
          </cell>
          <cell r="AC15">
            <v>2</v>
          </cell>
          <cell r="AD15">
            <v>2</v>
          </cell>
          <cell r="AE15">
            <v>3</v>
          </cell>
          <cell r="AF15">
            <v>1</v>
          </cell>
          <cell r="AG15">
            <v>10</v>
          </cell>
          <cell r="AH15">
            <v>1</v>
          </cell>
          <cell r="AI15">
            <v>4</v>
          </cell>
          <cell r="AJ15">
            <v>5</v>
          </cell>
          <cell r="AK15">
            <v>4</v>
          </cell>
          <cell r="AL15">
            <v>7</v>
          </cell>
          <cell r="AM15">
            <v>5</v>
          </cell>
          <cell r="AN15">
            <v>44</v>
          </cell>
        </row>
        <row r="16">
          <cell r="G16" t="str">
            <v>105701-CECOF VILLA ALEMANIA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1</v>
          </cell>
          <cell r="M16">
            <v>2</v>
          </cell>
          <cell r="AB16" t="str">
            <v>105321-CES. RURAL  TONGOY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</v>
          </cell>
        </row>
        <row r="17">
          <cell r="G17" t="str">
            <v>105702-CECOF VILLA LAMBERT</v>
          </cell>
          <cell r="H17">
            <v>3</v>
          </cell>
          <cell r="I17">
            <v>1</v>
          </cell>
          <cell r="J17">
            <v>0</v>
          </cell>
          <cell r="K17">
            <v>2</v>
          </cell>
          <cell r="L17">
            <v>5</v>
          </cell>
          <cell r="M17">
            <v>1</v>
          </cell>
          <cell r="N17">
            <v>1</v>
          </cell>
          <cell r="O17">
            <v>0</v>
          </cell>
          <cell r="P17">
            <v>1</v>
          </cell>
          <cell r="Q17">
            <v>14</v>
          </cell>
          <cell r="AB17" t="str">
            <v>105323-CES. DR. SERGIO AGUILAR</v>
          </cell>
          <cell r="AC17">
            <v>16</v>
          </cell>
          <cell r="AD17">
            <v>10</v>
          </cell>
          <cell r="AE17">
            <v>8</v>
          </cell>
          <cell r="AF17">
            <v>7</v>
          </cell>
          <cell r="AG17">
            <v>5</v>
          </cell>
          <cell r="AH17">
            <v>9</v>
          </cell>
          <cell r="AI17">
            <v>15</v>
          </cell>
          <cell r="AJ17">
            <v>2</v>
          </cell>
          <cell r="AK17">
            <v>7</v>
          </cell>
          <cell r="AL17">
            <v>5</v>
          </cell>
          <cell r="AM17">
            <v>84</v>
          </cell>
        </row>
        <row r="18">
          <cell r="G18" t="str">
            <v>04102-COQUIMBO</v>
          </cell>
          <cell r="H18">
            <v>85</v>
          </cell>
          <cell r="I18">
            <v>98</v>
          </cell>
          <cell r="J18">
            <v>90</v>
          </cell>
          <cell r="K18">
            <v>120</v>
          </cell>
          <cell r="L18">
            <v>96</v>
          </cell>
          <cell r="M18">
            <v>56</v>
          </cell>
          <cell r="N18">
            <v>113</v>
          </cell>
          <cell r="O18">
            <v>96</v>
          </cell>
          <cell r="P18">
            <v>80</v>
          </cell>
          <cell r="Q18">
            <v>68</v>
          </cell>
          <cell r="R18">
            <v>44</v>
          </cell>
          <cell r="S18">
            <v>946</v>
          </cell>
          <cell r="AB18" t="str">
            <v>105404-P.S.R. EL TANGUE                         </v>
          </cell>
          <cell r="AC18">
            <v>0</v>
          </cell>
          <cell r="AD18">
            <v>1</v>
          </cell>
          <cell r="AE18">
            <v>1</v>
          </cell>
        </row>
        <row r="19">
          <cell r="G19" t="str">
            <v>105303-CES. SAN JUAN</v>
          </cell>
          <cell r="H19">
            <v>17</v>
          </cell>
          <cell r="I19">
            <v>28</v>
          </cell>
          <cell r="J19">
            <v>35</v>
          </cell>
          <cell r="K19">
            <v>30</v>
          </cell>
          <cell r="L19">
            <v>19</v>
          </cell>
          <cell r="M19">
            <v>27</v>
          </cell>
          <cell r="N19">
            <v>11</v>
          </cell>
          <cell r="O19">
            <v>14</v>
          </cell>
          <cell r="P19">
            <v>181</v>
          </cell>
          <cell r="AB19" t="str">
            <v>105405-P.S.R. GUANAQUEROS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10</v>
          </cell>
          <cell r="I20">
            <v>11</v>
          </cell>
          <cell r="J20">
            <v>13</v>
          </cell>
          <cell r="K20">
            <v>8</v>
          </cell>
          <cell r="L20">
            <v>18</v>
          </cell>
          <cell r="M20">
            <v>10</v>
          </cell>
          <cell r="N20">
            <v>10</v>
          </cell>
          <cell r="O20">
            <v>15</v>
          </cell>
          <cell r="P20">
            <v>16</v>
          </cell>
          <cell r="Q20">
            <v>4</v>
          </cell>
          <cell r="R20">
            <v>4</v>
          </cell>
          <cell r="S20">
            <v>119</v>
          </cell>
          <cell r="AB20" t="str">
            <v>105406-P.S.R. PAN DE AZUCAR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2</v>
          </cell>
        </row>
        <row r="21">
          <cell r="G21" t="str">
            <v>105305-CES. TIERRAS BLANCAS</v>
          </cell>
          <cell r="H21">
            <v>29</v>
          </cell>
          <cell r="I21">
            <v>30</v>
          </cell>
          <cell r="J21">
            <v>42</v>
          </cell>
          <cell r="K21">
            <v>24</v>
          </cell>
          <cell r="L21">
            <v>43</v>
          </cell>
          <cell r="M21">
            <v>17</v>
          </cell>
          <cell r="N21">
            <v>38</v>
          </cell>
          <cell r="O21">
            <v>23</v>
          </cell>
          <cell r="P21">
            <v>16</v>
          </cell>
          <cell r="Q21">
            <v>22</v>
          </cell>
          <cell r="R21">
            <v>10</v>
          </cell>
          <cell r="S21">
            <v>294</v>
          </cell>
          <cell r="AB21" t="str">
            <v>105407-P.S.R. TAMBILLOS</v>
          </cell>
          <cell r="AC21">
            <v>0</v>
          </cell>
          <cell r="AD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3</v>
          </cell>
          <cell r="M22">
            <v>5</v>
          </cell>
          <cell r="N22">
            <v>5</v>
          </cell>
          <cell r="O22">
            <v>6</v>
          </cell>
          <cell r="P22">
            <v>3</v>
          </cell>
          <cell r="Q22">
            <v>1</v>
          </cell>
          <cell r="R22">
            <v>26</v>
          </cell>
          <cell r="AB22" t="str">
            <v>105705-CECOF EL ALBA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G23" t="str">
            <v>105323-CES. DR. SERGIO AGUILAR</v>
          </cell>
          <cell r="H23">
            <v>18</v>
          </cell>
          <cell r="I23">
            <v>19</v>
          </cell>
          <cell r="J23">
            <v>23</v>
          </cell>
          <cell r="K23">
            <v>41</v>
          </cell>
          <cell r="L23">
            <v>27</v>
          </cell>
          <cell r="M23">
            <v>21</v>
          </cell>
          <cell r="N23">
            <v>25</v>
          </cell>
          <cell r="O23">
            <v>22</v>
          </cell>
          <cell r="P23">
            <v>11</v>
          </cell>
          <cell r="Q23">
            <v>25</v>
          </cell>
          <cell r="R23">
            <v>14</v>
          </cell>
          <cell r="S23">
            <v>246</v>
          </cell>
          <cell r="AB23" t="str">
            <v>04103-ANDACOLLO</v>
          </cell>
          <cell r="AC23">
            <v>0</v>
          </cell>
          <cell r="AD23">
            <v>3</v>
          </cell>
          <cell r="AE23">
            <v>1</v>
          </cell>
          <cell r="AF23">
            <v>0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10</v>
          </cell>
        </row>
        <row r="24">
          <cell r="G24" t="str">
            <v>105404-P.S.R. EL TANGUE                         </v>
          </cell>
          <cell r="H24">
            <v>1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  <cell r="O24">
            <v>2</v>
          </cell>
          <cell r="P24">
            <v>7</v>
          </cell>
          <cell r="AB24" t="str">
            <v>105106-HOSPITAL ANDACOLLO</v>
          </cell>
          <cell r="AC24">
            <v>0</v>
          </cell>
          <cell r="AD24">
            <v>3</v>
          </cell>
          <cell r="AE24">
            <v>1</v>
          </cell>
          <cell r="AF24">
            <v>0</v>
          </cell>
          <cell r="AG24">
            <v>1</v>
          </cell>
          <cell r="AH24">
            <v>1</v>
          </cell>
          <cell r="AI24">
            <v>2</v>
          </cell>
          <cell r="AJ24">
            <v>0</v>
          </cell>
          <cell r="AK24">
            <v>2</v>
          </cell>
          <cell r="AL24">
            <v>0</v>
          </cell>
          <cell r="AM24">
            <v>0</v>
          </cell>
          <cell r="AN24">
            <v>10</v>
          </cell>
        </row>
        <row r="25">
          <cell r="G25" t="str">
            <v>105405-P.S.R. GUANAQUEROS</v>
          </cell>
          <cell r="H25">
            <v>1</v>
          </cell>
          <cell r="I25">
            <v>1</v>
          </cell>
          <cell r="J25">
            <v>4</v>
          </cell>
          <cell r="K25">
            <v>4</v>
          </cell>
          <cell r="L25">
            <v>1</v>
          </cell>
          <cell r="M25">
            <v>1</v>
          </cell>
          <cell r="N25">
            <v>0</v>
          </cell>
          <cell r="O25">
            <v>12</v>
          </cell>
          <cell r="AB25" t="str">
            <v>04104-LA HIGUERA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1</v>
          </cell>
        </row>
        <row r="26">
          <cell r="G26" t="str">
            <v>105406-P.S.R.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1</v>
          </cell>
          <cell r="N26">
            <v>7</v>
          </cell>
          <cell r="O26">
            <v>5</v>
          </cell>
          <cell r="P26">
            <v>3</v>
          </cell>
          <cell r="Q26">
            <v>1</v>
          </cell>
          <cell r="R26">
            <v>1</v>
          </cell>
          <cell r="S26">
            <v>36</v>
          </cell>
          <cell r="AB26" t="str">
            <v>105505-P.S.R. LOS CHOROS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</row>
        <row r="27">
          <cell r="G27" t="str">
            <v>105407-P.S.R. TAMBILLOS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2</v>
          </cell>
          <cell r="AB27" t="str">
            <v>105506-P.S.R. EL TRAPICHE</v>
          </cell>
          <cell r="AC27">
            <v>1</v>
          </cell>
          <cell r="AD27">
            <v>0</v>
          </cell>
          <cell r="AE27">
            <v>0</v>
          </cell>
          <cell r="AF27">
            <v>1</v>
          </cell>
        </row>
        <row r="28">
          <cell r="G28" t="str">
            <v>105705-CECOF EL ALBA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L28">
            <v>2</v>
          </cell>
          <cell r="M28">
            <v>2</v>
          </cell>
          <cell r="N28">
            <v>2</v>
          </cell>
          <cell r="O28">
            <v>5</v>
          </cell>
          <cell r="P28">
            <v>1</v>
          </cell>
          <cell r="Q28">
            <v>0</v>
          </cell>
          <cell r="R28">
            <v>0</v>
          </cell>
          <cell r="S28">
            <v>23</v>
          </cell>
          <cell r="AB28" t="str">
            <v>105500-P.S.R. CALETA HORNOS        </v>
          </cell>
          <cell r="AC28">
            <v>0</v>
          </cell>
          <cell r="AD28">
            <v>0</v>
          </cell>
          <cell r="AE28">
            <v>0</v>
          </cell>
        </row>
        <row r="29">
          <cell r="G29" t="str">
            <v>04103-ANDACOLLO</v>
          </cell>
          <cell r="H29">
            <v>0</v>
          </cell>
          <cell r="I29">
            <v>2</v>
          </cell>
          <cell r="J29">
            <v>1</v>
          </cell>
          <cell r="K29">
            <v>1</v>
          </cell>
          <cell r="L29">
            <v>1</v>
          </cell>
          <cell r="M29">
            <v>6</v>
          </cell>
          <cell r="N29">
            <v>8</v>
          </cell>
          <cell r="O29">
            <v>4</v>
          </cell>
          <cell r="P29">
            <v>4</v>
          </cell>
          <cell r="Q29">
            <v>3</v>
          </cell>
          <cell r="R29">
            <v>1</v>
          </cell>
          <cell r="S29">
            <v>31</v>
          </cell>
          <cell r="AB29" t="str">
            <v>04105-PAIHUANO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105106-HOSPITAL 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O30">
            <v>4</v>
          </cell>
          <cell r="P30">
            <v>4</v>
          </cell>
          <cell r="Q30">
            <v>3</v>
          </cell>
          <cell r="R30">
            <v>1</v>
          </cell>
          <cell r="S30">
            <v>31</v>
          </cell>
          <cell r="AB30" t="str">
            <v>105306-CES. PAIHUANO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04104-LA HIGUERA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1</v>
          </cell>
          <cell r="M31">
            <v>4</v>
          </cell>
          <cell r="N31">
            <v>1</v>
          </cell>
          <cell r="O31">
            <v>1</v>
          </cell>
          <cell r="P31">
            <v>0</v>
          </cell>
          <cell r="Q31">
            <v>11</v>
          </cell>
          <cell r="AB31" t="str">
            <v>04106-VICUÑA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4</v>
          </cell>
          <cell r="AM31">
            <v>5</v>
          </cell>
        </row>
        <row r="32">
          <cell r="G32" t="str">
            <v>105505-P.S.R. LOS CHOROS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3</v>
          </cell>
          <cell r="AB32" t="str">
            <v>105107-HOSPITAL VICUÑA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4</v>
          </cell>
          <cell r="AM32">
            <v>5</v>
          </cell>
        </row>
        <row r="33">
          <cell r="G33" t="str">
            <v>105506-P.S.R. EL TRAPICHE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1</v>
          </cell>
          <cell r="N33">
            <v>1</v>
          </cell>
          <cell r="O33">
            <v>0</v>
          </cell>
          <cell r="P33">
            <v>2</v>
          </cell>
          <cell r="AB33" t="str">
            <v>105467-P.S.R. DIAGUITAS</v>
          </cell>
          <cell r="AC33">
            <v>0</v>
          </cell>
          <cell r="AD33">
            <v>0</v>
          </cell>
        </row>
        <row r="34">
          <cell r="G34" t="str">
            <v>105314-CES. LA HIGUERA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1</v>
          </cell>
          <cell r="AB34" t="str">
            <v>04201-ILLAPEL</v>
          </cell>
          <cell r="AC34">
            <v>0</v>
          </cell>
          <cell r="AD34">
            <v>3</v>
          </cell>
          <cell r="AE34">
            <v>2</v>
          </cell>
          <cell r="AF34">
            <v>4</v>
          </cell>
          <cell r="AG34">
            <v>7</v>
          </cell>
          <cell r="AH34">
            <v>11</v>
          </cell>
          <cell r="AI34">
            <v>13</v>
          </cell>
          <cell r="AJ34">
            <v>6</v>
          </cell>
          <cell r="AK34">
            <v>2</v>
          </cell>
          <cell r="AL34">
            <v>8</v>
          </cell>
          <cell r="AM34">
            <v>8</v>
          </cell>
          <cell r="AN34">
            <v>64</v>
          </cell>
        </row>
        <row r="35">
          <cell r="G35" t="str">
            <v>105500-P.S.R. CALETA HORNOS        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0</v>
          </cell>
          <cell r="M35">
            <v>1</v>
          </cell>
          <cell r="N35">
            <v>1</v>
          </cell>
          <cell r="O35">
            <v>0</v>
          </cell>
          <cell r="P35">
            <v>5</v>
          </cell>
          <cell r="AB35" t="str">
            <v>105103-HOSPITAL ILLAPEL</v>
          </cell>
          <cell r="AC35">
            <v>3</v>
          </cell>
          <cell r="AD35">
            <v>2</v>
          </cell>
          <cell r="AE35">
            <v>4</v>
          </cell>
          <cell r="AF35">
            <v>7</v>
          </cell>
          <cell r="AG35">
            <v>11</v>
          </cell>
          <cell r="AH35">
            <v>13</v>
          </cell>
          <cell r="AI35">
            <v>6</v>
          </cell>
          <cell r="AJ35">
            <v>2</v>
          </cell>
          <cell r="AK35">
            <v>8</v>
          </cell>
          <cell r="AL35">
            <v>8</v>
          </cell>
          <cell r="AM35">
            <v>64</v>
          </cell>
        </row>
        <row r="36">
          <cell r="G36" t="str">
            <v>04105-PAIHUANO</v>
          </cell>
          <cell r="H36">
            <v>6</v>
          </cell>
          <cell r="I36">
            <v>4</v>
          </cell>
          <cell r="J36">
            <v>2</v>
          </cell>
          <cell r="K36">
            <v>1</v>
          </cell>
          <cell r="L36">
            <v>0</v>
          </cell>
          <cell r="M36">
            <v>13</v>
          </cell>
          <cell r="AB36" t="str">
            <v>105326-CESFAM SAN RAFAEL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G37" t="str">
            <v>105306-CES. PAIHUANO</v>
          </cell>
          <cell r="H37">
            <v>4</v>
          </cell>
          <cell r="I37">
            <v>2</v>
          </cell>
          <cell r="J37">
            <v>1</v>
          </cell>
          <cell r="K37">
            <v>1</v>
          </cell>
          <cell r="L37">
            <v>0</v>
          </cell>
          <cell r="M37">
            <v>8</v>
          </cell>
          <cell r="AB37" t="str">
            <v>105443-P.S.R. CARCAMO                   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G38" t="str">
            <v>105476-P.S.R. MONTE GRANDE</v>
          </cell>
          <cell r="H38">
            <v>2</v>
          </cell>
          <cell r="I38">
            <v>1</v>
          </cell>
          <cell r="J38">
            <v>1</v>
          </cell>
          <cell r="AB38" t="str">
            <v>105444-P.S.R. HUINTIL</v>
          </cell>
          <cell r="AC38">
            <v>0</v>
          </cell>
          <cell r="AD38">
            <v>0</v>
          </cell>
        </row>
        <row r="39">
          <cell r="G39" t="str">
            <v>105477-P.S.R. PISCO ELQUI</v>
          </cell>
          <cell r="H39">
            <v>2</v>
          </cell>
          <cell r="I39">
            <v>2</v>
          </cell>
          <cell r="J39">
            <v>0</v>
          </cell>
          <cell r="K39">
            <v>2</v>
          </cell>
          <cell r="AB39" t="str">
            <v>105445-P.S.R. LIMAHUIDA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G40" t="str">
            <v>105475-P.S.R. HORCON</v>
          </cell>
          <cell r="H40">
            <v>2</v>
          </cell>
          <cell r="I40">
            <v>1</v>
          </cell>
          <cell r="J40">
            <v>2</v>
          </cell>
          <cell r="AB40" t="str">
            <v>105449-P.S.R. TUNGA NORTE</v>
          </cell>
          <cell r="AC40">
            <v>0</v>
          </cell>
          <cell r="AD40">
            <v>0</v>
          </cell>
          <cell r="AE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O41">
            <v>15</v>
          </cell>
          <cell r="P41">
            <v>5</v>
          </cell>
          <cell r="Q41">
            <v>7</v>
          </cell>
          <cell r="R41">
            <v>6</v>
          </cell>
          <cell r="S41">
            <v>90</v>
          </cell>
          <cell r="AB41" t="str">
            <v>105485-P.S.R. PLAN DE HORNOS</v>
          </cell>
          <cell r="AC41">
            <v>0</v>
          </cell>
          <cell r="AD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O42">
            <v>12</v>
          </cell>
          <cell r="P42">
            <v>4</v>
          </cell>
          <cell r="Q42">
            <v>6</v>
          </cell>
          <cell r="R42">
            <v>4</v>
          </cell>
          <cell r="S42">
            <v>74</v>
          </cell>
          <cell r="AB42" t="str">
            <v>105486-P.S.R. TUNGA SUR</v>
          </cell>
          <cell r="AC42">
            <v>0</v>
          </cell>
          <cell r="AD42">
            <v>0</v>
          </cell>
        </row>
        <row r="43">
          <cell r="G43" t="str">
            <v>105467-P.S.R. DIAGUITAS</v>
          </cell>
          <cell r="H43">
            <v>1</v>
          </cell>
          <cell r="I43">
            <v>1</v>
          </cell>
          <cell r="J43">
            <v>0</v>
          </cell>
          <cell r="K43">
            <v>2</v>
          </cell>
          <cell r="AB43" t="str">
            <v>105496-P.S.R. PINTACURA SUR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H44">
            <v>0</v>
          </cell>
          <cell r="I44">
            <v>1</v>
          </cell>
          <cell r="J44">
            <v>1</v>
          </cell>
          <cell r="K44">
            <v>2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0</v>
          </cell>
          <cell r="AH44">
            <v>0</v>
          </cell>
          <cell r="AI44">
            <v>2</v>
          </cell>
          <cell r="AJ44">
            <v>7</v>
          </cell>
          <cell r="AK44">
            <v>0</v>
          </cell>
          <cell r="AL44">
            <v>0</v>
          </cell>
          <cell r="AM44">
            <v>0</v>
          </cell>
          <cell r="AN44">
            <v>10</v>
          </cell>
        </row>
        <row r="45">
          <cell r="G45" t="str">
            <v>105469-P.S.R. EL TAMBO</v>
          </cell>
          <cell r="H45">
            <v>0</v>
          </cell>
          <cell r="I45">
            <v>0</v>
          </cell>
          <cell r="AB45" t="str">
            <v>105309-CES. RURAL CANELA</v>
          </cell>
          <cell r="AC45">
            <v>0</v>
          </cell>
          <cell r="AD45">
            <v>0</v>
          </cell>
          <cell r="AE45">
            <v>1</v>
          </cell>
          <cell r="AF45">
            <v>7</v>
          </cell>
          <cell r="AG45">
            <v>0</v>
          </cell>
          <cell r="AH45">
            <v>0</v>
          </cell>
          <cell r="AI45">
            <v>0</v>
          </cell>
          <cell r="AJ45">
            <v>8</v>
          </cell>
        </row>
        <row r="46">
          <cell r="G46" t="str">
            <v>105471-P.S.R. PERALILLO</v>
          </cell>
          <cell r="H46">
            <v>1</v>
          </cell>
          <cell r="I46">
            <v>0</v>
          </cell>
          <cell r="J46">
            <v>0</v>
          </cell>
          <cell r="K46">
            <v>2</v>
          </cell>
          <cell r="L46">
            <v>0</v>
          </cell>
          <cell r="M46">
            <v>3</v>
          </cell>
          <cell r="AB46" t="str">
            <v>105450-P.S.R. MINCHA NORTE            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I47">
            <v>1</v>
          </cell>
          <cell r="J47">
            <v>0</v>
          </cell>
          <cell r="K47">
            <v>1</v>
          </cell>
          <cell r="L47">
            <v>2</v>
          </cell>
          <cell r="AB47" t="str">
            <v>105451-P.S.R. AGUA FRIA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105473-P.S.R. TALCUNA</v>
          </cell>
          <cell r="H48">
            <v>1</v>
          </cell>
          <cell r="I48">
            <v>1</v>
          </cell>
          <cell r="J48">
            <v>2</v>
          </cell>
          <cell r="AB48" t="str">
            <v>105482-P.S.R. CANELA ALTA</v>
          </cell>
          <cell r="AC48">
            <v>0</v>
          </cell>
          <cell r="AD48">
            <v>0</v>
          </cell>
          <cell r="AE48">
            <v>0</v>
          </cell>
        </row>
        <row r="49">
          <cell r="G49" t="str">
            <v>105502-P.S.R. CALINGASTA</v>
          </cell>
          <cell r="H49">
            <v>1</v>
          </cell>
          <cell r="I49">
            <v>2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4</v>
          </cell>
          <cell r="AB49" t="str">
            <v>105484-P.S.R. HUENTELAUQUEN</v>
          </cell>
          <cell r="AC49">
            <v>1</v>
          </cell>
          <cell r="AD49">
            <v>0</v>
          </cell>
          <cell r="AE49">
            <v>1</v>
          </cell>
        </row>
        <row r="50">
          <cell r="G50" t="str">
            <v>105509-P.S.R. GUALLIGUAICA</v>
          </cell>
          <cell r="H50">
            <v>0</v>
          </cell>
          <cell r="I50">
            <v>1</v>
          </cell>
          <cell r="J50">
            <v>1</v>
          </cell>
          <cell r="AB50" t="str">
            <v>105488-P.S.R. ESPIRITU SANTO</v>
          </cell>
          <cell r="AC50">
            <v>0</v>
          </cell>
          <cell r="AD50">
            <v>0</v>
          </cell>
        </row>
        <row r="51">
          <cell r="G51" t="str">
            <v>04201-ILLAPEL</v>
          </cell>
          <cell r="H51">
            <v>5</v>
          </cell>
          <cell r="I51">
            <v>8</v>
          </cell>
          <cell r="J51">
            <v>6</v>
          </cell>
          <cell r="K51">
            <v>7</v>
          </cell>
          <cell r="L51">
            <v>15</v>
          </cell>
          <cell r="M51">
            <v>11</v>
          </cell>
          <cell r="N51">
            <v>15</v>
          </cell>
          <cell r="O51">
            <v>23</v>
          </cell>
          <cell r="P51">
            <v>10</v>
          </cell>
          <cell r="Q51">
            <v>12</v>
          </cell>
          <cell r="R51">
            <v>6</v>
          </cell>
          <cell r="S51">
            <v>118</v>
          </cell>
          <cell r="AB51" t="str">
            <v>105498-P.S.R. QUEBRADA DE LINARES</v>
          </cell>
          <cell r="AC51">
            <v>0</v>
          </cell>
          <cell r="AD51">
            <v>1</v>
          </cell>
          <cell r="AE51">
            <v>1</v>
          </cell>
        </row>
        <row r="52">
          <cell r="G52" t="str">
            <v>105103-HOSPITAL ILLAPEL</v>
          </cell>
          <cell r="H52">
            <v>3</v>
          </cell>
          <cell r="I52">
            <v>5</v>
          </cell>
          <cell r="J52">
            <v>6</v>
          </cell>
          <cell r="K52">
            <v>10</v>
          </cell>
          <cell r="L52">
            <v>8</v>
          </cell>
          <cell r="M52">
            <v>9</v>
          </cell>
          <cell r="N52">
            <v>15</v>
          </cell>
          <cell r="O52">
            <v>5</v>
          </cell>
          <cell r="P52">
            <v>5</v>
          </cell>
          <cell r="Q52">
            <v>5</v>
          </cell>
          <cell r="R52">
            <v>71</v>
          </cell>
          <cell r="AB52" t="str">
            <v>04203-LOS VILOS</v>
          </cell>
          <cell r="AC52">
            <v>3</v>
          </cell>
          <cell r="AD52">
            <v>7</v>
          </cell>
          <cell r="AE52">
            <v>1</v>
          </cell>
          <cell r="AF52">
            <v>1</v>
          </cell>
          <cell r="AG52">
            <v>1</v>
          </cell>
          <cell r="AH52">
            <v>10</v>
          </cell>
          <cell r="AI52">
            <v>7</v>
          </cell>
          <cell r="AJ52">
            <v>7</v>
          </cell>
          <cell r="AK52">
            <v>3</v>
          </cell>
          <cell r="AL52">
            <v>7</v>
          </cell>
          <cell r="AM52">
            <v>10</v>
          </cell>
          <cell r="AN52">
            <v>57</v>
          </cell>
        </row>
        <row r="53">
          <cell r="G53" t="str">
            <v>105326-CESFAM SAN RAFAEL</v>
          </cell>
          <cell r="H53">
            <v>4</v>
          </cell>
          <cell r="I53">
            <v>4</v>
          </cell>
          <cell r="J53">
            <v>4</v>
          </cell>
          <cell r="K53">
            <v>3</v>
          </cell>
          <cell r="L53">
            <v>2</v>
          </cell>
          <cell r="M53">
            <v>5</v>
          </cell>
          <cell r="N53">
            <v>4</v>
          </cell>
          <cell r="O53">
            <v>6</v>
          </cell>
          <cell r="P53">
            <v>1</v>
          </cell>
          <cell r="Q53">
            <v>33</v>
          </cell>
          <cell r="AB53" t="str">
            <v>105108-HOSPITAL LOS VILOS</v>
          </cell>
          <cell r="AC53">
            <v>3</v>
          </cell>
          <cell r="AD53">
            <v>7</v>
          </cell>
          <cell r="AE53">
            <v>1</v>
          </cell>
          <cell r="AF53">
            <v>1</v>
          </cell>
          <cell r="AG53">
            <v>1</v>
          </cell>
          <cell r="AH53">
            <v>7</v>
          </cell>
          <cell r="AI53">
            <v>7</v>
          </cell>
          <cell r="AJ53">
            <v>7</v>
          </cell>
          <cell r="AK53">
            <v>3</v>
          </cell>
          <cell r="AL53">
            <v>7</v>
          </cell>
          <cell r="AM53">
            <v>10</v>
          </cell>
          <cell r="AN53">
            <v>54</v>
          </cell>
        </row>
        <row r="54">
          <cell r="G54" t="str">
            <v>105443-P.S.R. CARCAMO                   </v>
          </cell>
          <cell r="H54">
            <v>1</v>
          </cell>
          <cell r="I54">
            <v>1</v>
          </cell>
          <cell r="J54">
            <v>0</v>
          </cell>
          <cell r="K54">
            <v>2</v>
          </cell>
          <cell r="AB54" t="str">
            <v>105478-P.S.R. CAIMANES                   </v>
          </cell>
          <cell r="AC54">
            <v>3</v>
          </cell>
          <cell r="AD54">
            <v>0</v>
          </cell>
          <cell r="AE54">
            <v>0</v>
          </cell>
          <cell r="AF54">
            <v>3</v>
          </cell>
        </row>
        <row r="55">
          <cell r="G55" t="str">
            <v>105445-P.S.R. LIMAHUIDA</v>
          </cell>
          <cell r="H55">
            <v>1</v>
          </cell>
          <cell r="I55">
            <v>1</v>
          </cell>
          <cell r="J55">
            <v>2</v>
          </cell>
          <cell r="AB55" t="str">
            <v>105479-P.S.R. GUANGUALI</v>
          </cell>
          <cell r="AC55">
            <v>0</v>
          </cell>
          <cell r="AD55">
            <v>0</v>
          </cell>
          <cell r="AE55">
            <v>0</v>
          </cell>
        </row>
        <row r="56">
          <cell r="G56" t="str">
            <v>105446-P.S.R. MATANCILLA</v>
          </cell>
          <cell r="H56">
            <v>0</v>
          </cell>
          <cell r="I56">
            <v>0</v>
          </cell>
          <cell r="AB56" t="str">
            <v>105480-P.S.R. QUILIMARI</v>
          </cell>
          <cell r="AC56">
            <v>0</v>
          </cell>
          <cell r="AD56">
            <v>0</v>
          </cell>
          <cell r="AE56">
            <v>0</v>
          </cell>
        </row>
        <row r="57">
          <cell r="G57" t="str">
            <v>105447-P.S.R. PERALILLO</v>
          </cell>
          <cell r="H57">
            <v>0</v>
          </cell>
          <cell r="I57">
            <v>0</v>
          </cell>
          <cell r="AB57" t="str">
            <v>105511-P.S.R. LOS CONDORES</v>
          </cell>
          <cell r="AC57">
            <v>0</v>
          </cell>
          <cell r="AD57">
            <v>0</v>
          </cell>
        </row>
        <row r="58">
          <cell r="G58" t="str">
            <v>105448-P.S.R. SANTA VIRGINIA</v>
          </cell>
          <cell r="H58">
            <v>1</v>
          </cell>
          <cell r="I58">
            <v>1</v>
          </cell>
          <cell r="AB58" t="str">
            <v>04204-SALAMANCA</v>
          </cell>
          <cell r="AC58">
            <v>2</v>
          </cell>
          <cell r="AD58">
            <v>13</v>
          </cell>
          <cell r="AE58">
            <v>8</v>
          </cell>
          <cell r="AF58">
            <v>1</v>
          </cell>
          <cell r="AG58">
            <v>2</v>
          </cell>
          <cell r="AH58">
            <v>13</v>
          </cell>
          <cell r="AI58">
            <v>9</v>
          </cell>
          <cell r="AJ58">
            <v>5</v>
          </cell>
          <cell r="AK58">
            <v>4</v>
          </cell>
          <cell r="AL58">
            <v>3</v>
          </cell>
          <cell r="AM58">
            <v>0</v>
          </cell>
          <cell r="AN58">
            <v>60</v>
          </cell>
        </row>
        <row r="59">
          <cell r="G59" t="str">
            <v>105449-P.S.R. TUNGA NORTE</v>
          </cell>
          <cell r="H59">
            <v>0</v>
          </cell>
          <cell r="I59">
            <v>1</v>
          </cell>
          <cell r="J59">
            <v>1</v>
          </cell>
          <cell r="K59">
            <v>2</v>
          </cell>
          <cell r="AB59" t="str">
            <v>105104-HOSPITAL SALAMANCA</v>
          </cell>
          <cell r="AC59">
            <v>0</v>
          </cell>
          <cell r="AD59">
            <v>13</v>
          </cell>
          <cell r="AE59">
            <v>6</v>
          </cell>
          <cell r="AF59">
            <v>1</v>
          </cell>
          <cell r="AG59">
            <v>0</v>
          </cell>
          <cell r="AH59">
            <v>12</v>
          </cell>
          <cell r="AI59">
            <v>8</v>
          </cell>
          <cell r="AJ59">
            <v>4</v>
          </cell>
          <cell r="AK59">
            <v>4</v>
          </cell>
          <cell r="AL59">
            <v>3</v>
          </cell>
          <cell r="AM59">
            <v>0</v>
          </cell>
          <cell r="AN59">
            <v>51</v>
          </cell>
        </row>
        <row r="60">
          <cell r="G60" t="str">
            <v>105485-P.S.R. PLAN DE HORNOS</v>
          </cell>
          <cell r="H60">
            <v>0</v>
          </cell>
          <cell r="I60">
            <v>1</v>
          </cell>
          <cell r="J60">
            <v>1</v>
          </cell>
          <cell r="K60">
            <v>1</v>
          </cell>
          <cell r="L60">
            <v>0</v>
          </cell>
          <cell r="M60">
            <v>0</v>
          </cell>
          <cell r="N60">
            <v>3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E60">
            <v>0</v>
          </cell>
          <cell r="AF60">
            <v>1</v>
          </cell>
          <cell r="AG60">
            <v>1</v>
          </cell>
          <cell r="AH60">
            <v>0</v>
          </cell>
          <cell r="AI60">
            <v>0</v>
          </cell>
          <cell r="AJ60">
            <v>2</v>
          </cell>
        </row>
        <row r="61">
          <cell r="G61" t="str">
            <v>105487-P.S.R. CAÑAS UNO</v>
          </cell>
          <cell r="H61">
            <v>0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2</v>
          </cell>
          <cell r="N61">
            <v>0</v>
          </cell>
          <cell r="O61">
            <v>0</v>
          </cell>
          <cell r="P61">
            <v>0</v>
          </cell>
          <cell r="Q61">
            <v>3</v>
          </cell>
          <cell r="AB61" t="str">
            <v>105453-P.S.R. TRANQUILLA</v>
          </cell>
          <cell r="AC61">
            <v>1</v>
          </cell>
          <cell r="AD61">
            <v>1</v>
          </cell>
        </row>
        <row r="62">
          <cell r="G62" t="str">
            <v>105496-P.S.R. PINTACURA SUR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AB62" t="str">
            <v>105454-P.S.R. CUNLAGUA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G63" t="str">
            <v>04202-CANELA</v>
          </cell>
          <cell r="H63">
            <v>5</v>
          </cell>
          <cell r="I63">
            <v>6</v>
          </cell>
          <cell r="J63">
            <v>5</v>
          </cell>
          <cell r="K63">
            <v>5</v>
          </cell>
          <cell r="L63">
            <v>4</v>
          </cell>
          <cell r="M63">
            <v>4</v>
          </cell>
          <cell r="N63">
            <v>4</v>
          </cell>
          <cell r="O63">
            <v>3</v>
          </cell>
          <cell r="P63">
            <v>1</v>
          </cell>
          <cell r="Q63">
            <v>4</v>
          </cell>
          <cell r="R63">
            <v>5</v>
          </cell>
          <cell r="S63">
            <v>46</v>
          </cell>
          <cell r="AB63" t="str">
            <v>105455-P.S.R. CHILLEPIN</v>
          </cell>
          <cell r="AC63">
            <v>2</v>
          </cell>
          <cell r="AD63">
            <v>0</v>
          </cell>
          <cell r="AE63">
            <v>1</v>
          </cell>
          <cell r="AF63">
            <v>0</v>
          </cell>
          <cell r="AG63">
            <v>3</v>
          </cell>
        </row>
        <row r="64">
          <cell r="G64" t="str">
            <v>105309-CES. RURAL CANELA</v>
          </cell>
          <cell r="H64">
            <v>0</v>
          </cell>
          <cell r="I64">
            <v>5</v>
          </cell>
          <cell r="J64">
            <v>4</v>
          </cell>
          <cell r="K64">
            <v>2</v>
          </cell>
          <cell r="L64">
            <v>4</v>
          </cell>
          <cell r="M64">
            <v>2</v>
          </cell>
          <cell r="N64">
            <v>4</v>
          </cell>
          <cell r="O64">
            <v>2</v>
          </cell>
          <cell r="P64">
            <v>1</v>
          </cell>
          <cell r="Q64">
            <v>2</v>
          </cell>
          <cell r="R64">
            <v>5</v>
          </cell>
          <cell r="S64">
            <v>31</v>
          </cell>
          <cell r="AB64" t="str">
            <v>105456-P.S.R. LLIMPO</v>
          </cell>
          <cell r="AC64">
            <v>1</v>
          </cell>
          <cell r="AD64">
            <v>0</v>
          </cell>
          <cell r="AE64">
            <v>0</v>
          </cell>
          <cell r="AF64">
            <v>1</v>
          </cell>
        </row>
        <row r="65">
          <cell r="G65" t="str">
            <v>105450-P.S.R. MINCHA NORTE            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AB65" t="str">
            <v>105457-P.S.R. SAN AGUSTIN</v>
          </cell>
          <cell r="AC65">
            <v>0</v>
          </cell>
          <cell r="AD65">
            <v>0</v>
          </cell>
        </row>
        <row r="66">
          <cell r="G66" t="str">
            <v>105451-P.S.R. AGUA FRIA</v>
          </cell>
          <cell r="H66">
            <v>1</v>
          </cell>
          <cell r="I66">
            <v>0</v>
          </cell>
          <cell r="J66">
            <v>1</v>
          </cell>
          <cell r="K66">
            <v>1</v>
          </cell>
          <cell r="L66">
            <v>3</v>
          </cell>
          <cell r="AB66" t="str">
            <v>105458-P.S.R. TAHUINCO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1</v>
          </cell>
          <cell r="AB67" t="str">
            <v>105491-P.S.R. QUELEN BAJO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1</v>
          </cell>
          <cell r="AH67">
            <v>1</v>
          </cell>
        </row>
        <row r="68">
          <cell r="G68" t="str">
            <v>105483-P.S.R. LOS RULOS</v>
          </cell>
          <cell r="H68">
            <v>2</v>
          </cell>
          <cell r="I68">
            <v>0</v>
          </cell>
          <cell r="J68">
            <v>2</v>
          </cell>
          <cell r="AB68" t="str">
            <v>105492-P.S.R. CAMISA</v>
          </cell>
          <cell r="AC68">
            <v>0</v>
          </cell>
          <cell r="AD68">
            <v>0</v>
          </cell>
          <cell r="AE68">
            <v>0</v>
          </cell>
        </row>
        <row r="69">
          <cell r="G69" t="str">
            <v>105484-P.S.R. HUENTELAUQUEN</v>
          </cell>
          <cell r="H69">
            <v>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1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</row>
        <row r="70">
          <cell r="G70" t="str">
            <v>105488-P.S.R. ESPIRITU SANTO</v>
          </cell>
          <cell r="H70">
            <v>1</v>
          </cell>
          <cell r="I70">
            <v>1</v>
          </cell>
          <cell r="J70">
            <v>0</v>
          </cell>
          <cell r="K70">
            <v>2</v>
          </cell>
          <cell r="AB70" t="str">
            <v>04301-OVALLE</v>
          </cell>
          <cell r="AC70">
            <v>6</v>
          </cell>
          <cell r="AD70">
            <v>10</v>
          </cell>
          <cell r="AE70">
            <v>6</v>
          </cell>
          <cell r="AF70">
            <v>3</v>
          </cell>
          <cell r="AG70">
            <v>3</v>
          </cell>
          <cell r="AH70">
            <v>22</v>
          </cell>
          <cell r="AI70">
            <v>6</v>
          </cell>
          <cell r="AJ70">
            <v>5</v>
          </cell>
          <cell r="AK70">
            <v>2</v>
          </cell>
          <cell r="AL70">
            <v>0</v>
          </cell>
          <cell r="AM70">
            <v>1</v>
          </cell>
          <cell r="AN70">
            <v>64</v>
          </cell>
        </row>
        <row r="71">
          <cell r="G71" t="str">
            <v>105493-P.S.R. MINCHA SUR</v>
          </cell>
          <cell r="H71">
            <v>1</v>
          </cell>
          <cell r="I71">
            <v>1</v>
          </cell>
          <cell r="J71">
            <v>0</v>
          </cell>
          <cell r="K71">
            <v>2</v>
          </cell>
          <cell r="AB71" t="str">
            <v>105315-CES. RURAL C. DE TAMAYA</v>
          </cell>
          <cell r="AC71">
            <v>1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2</v>
          </cell>
        </row>
        <row r="72">
          <cell r="G72" t="str">
            <v>105497-P.S.R. JABONERIA</v>
          </cell>
          <cell r="H72">
            <v>1</v>
          </cell>
          <cell r="I72">
            <v>1</v>
          </cell>
          <cell r="AB72" t="str">
            <v>105317-CES. JORGE JORDAN D.</v>
          </cell>
          <cell r="AC72">
            <v>1</v>
          </cell>
          <cell r="AD72">
            <v>1</v>
          </cell>
          <cell r="AE72">
            <v>3</v>
          </cell>
          <cell r="AF72">
            <v>0</v>
          </cell>
          <cell r="AG72">
            <v>1</v>
          </cell>
          <cell r="AH72">
            <v>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10</v>
          </cell>
        </row>
        <row r="73">
          <cell r="G73" t="str">
            <v>105498-P.S.R. QUEBRADA DE LINARES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AB73" t="str">
            <v>105322-CES. MARCOS MACUADA</v>
          </cell>
          <cell r="AC73">
            <v>1</v>
          </cell>
          <cell r="AD73">
            <v>0</v>
          </cell>
          <cell r="AE73">
            <v>2</v>
          </cell>
          <cell r="AF73">
            <v>2</v>
          </cell>
          <cell r="AG73">
            <v>10</v>
          </cell>
          <cell r="AH73">
            <v>1</v>
          </cell>
          <cell r="AI73">
            <v>1</v>
          </cell>
          <cell r="AJ73">
            <v>0</v>
          </cell>
          <cell r="AK73">
            <v>17</v>
          </cell>
        </row>
        <row r="74">
          <cell r="G74" t="str">
            <v>04203-LOS VILOS</v>
          </cell>
          <cell r="H74">
            <v>6</v>
          </cell>
          <cell r="I74">
            <v>4</v>
          </cell>
          <cell r="J74">
            <v>3</v>
          </cell>
          <cell r="K74">
            <v>2</v>
          </cell>
          <cell r="L74">
            <v>9</v>
          </cell>
          <cell r="M74">
            <v>6</v>
          </cell>
          <cell r="N74">
            <v>6</v>
          </cell>
          <cell r="O74">
            <v>12</v>
          </cell>
          <cell r="P74">
            <v>6</v>
          </cell>
          <cell r="Q74">
            <v>6</v>
          </cell>
          <cell r="R74">
            <v>7</v>
          </cell>
          <cell r="S74">
            <v>67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0</v>
          </cell>
          <cell r="AI74">
            <v>0</v>
          </cell>
          <cell r="AJ74">
            <v>1</v>
          </cell>
        </row>
        <row r="75">
          <cell r="G75" t="str">
            <v>105108-HOSPITAL LOS VILOS</v>
          </cell>
          <cell r="H75">
            <v>3</v>
          </cell>
          <cell r="I75">
            <v>4</v>
          </cell>
          <cell r="J75">
            <v>2</v>
          </cell>
          <cell r="K75">
            <v>2</v>
          </cell>
          <cell r="L75">
            <v>8</v>
          </cell>
          <cell r="M75">
            <v>4</v>
          </cell>
          <cell r="N75">
            <v>6</v>
          </cell>
          <cell r="O75">
            <v>11</v>
          </cell>
          <cell r="P75">
            <v>4</v>
          </cell>
          <cell r="Q75">
            <v>3</v>
          </cell>
          <cell r="R75">
            <v>5</v>
          </cell>
          <cell r="S75">
            <v>52</v>
          </cell>
          <cell r="AB75" t="str">
            <v>105415-P.S.R. BARRAZA</v>
          </cell>
          <cell r="AC75">
            <v>1</v>
          </cell>
          <cell r="AD75">
            <v>0</v>
          </cell>
          <cell r="AE75">
            <v>2</v>
          </cell>
          <cell r="AF75">
            <v>1</v>
          </cell>
          <cell r="AG75">
            <v>1</v>
          </cell>
          <cell r="AH75">
            <v>0</v>
          </cell>
          <cell r="AI75">
            <v>5</v>
          </cell>
        </row>
        <row r="76">
          <cell r="G76" t="str">
            <v>105478-P.S.R. CAIMANES                   </v>
          </cell>
          <cell r="H76">
            <v>2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0</v>
          </cell>
          <cell r="N76">
            <v>0</v>
          </cell>
          <cell r="O76">
            <v>2</v>
          </cell>
          <cell r="P76">
            <v>1</v>
          </cell>
          <cell r="Q76">
            <v>1</v>
          </cell>
          <cell r="R76">
            <v>9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E76">
            <v>1</v>
          </cell>
          <cell r="AF76">
            <v>0</v>
          </cell>
          <cell r="AG76">
            <v>1</v>
          </cell>
        </row>
        <row r="77">
          <cell r="G77" t="str">
            <v>105479-P.S.R. GUANGUALI</v>
          </cell>
          <cell r="H77">
            <v>1</v>
          </cell>
          <cell r="I77">
            <v>0</v>
          </cell>
          <cell r="J77">
            <v>0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</v>
          </cell>
          <cell r="P77">
            <v>1</v>
          </cell>
          <cell r="Q77">
            <v>4</v>
          </cell>
          <cell r="AB77" t="str">
            <v>105417-P.S.R. ALCONES BAJOS</v>
          </cell>
          <cell r="AC77">
            <v>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2</v>
          </cell>
          <cell r="AB78" t="str">
            <v>105419-P.S.R. LAS SOSSAS</v>
          </cell>
          <cell r="AC78">
            <v>0</v>
          </cell>
          <cell r="AD78">
            <v>0</v>
          </cell>
          <cell r="AE78">
            <v>1</v>
          </cell>
          <cell r="AF78">
            <v>1</v>
          </cell>
        </row>
        <row r="79">
          <cell r="G79" t="str">
            <v>105481-P.S.R. TILAMA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AB79" t="str">
            <v>105420-P.S.R. LIMARI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5</v>
          </cell>
          <cell r="AI79">
            <v>1</v>
          </cell>
          <cell r="AJ79">
            <v>0</v>
          </cell>
          <cell r="AK79">
            <v>0</v>
          </cell>
          <cell r="AL79">
            <v>7</v>
          </cell>
        </row>
        <row r="80">
          <cell r="G80" t="str">
            <v>105511-P.S.R. LOS CONDORES</v>
          </cell>
          <cell r="H80">
            <v>0</v>
          </cell>
          <cell r="I80">
            <v>0</v>
          </cell>
          <cell r="J80">
            <v>0</v>
          </cell>
          <cell r="AB80" t="str">
            <v>105422-P.S.R. HORNILLOS</v>
          </cell>
          <cell r="AC80">
            <v>0</v>
          </cell>
          <cell r="AD80">
            <v>0</v>
          </cell>
        </row>
        <row r="81">
          <cell r="G81" t="str">
            <v>04204-SALAMANCA</v>
          </cell>
          <cell r="H81">
            <v>16</v>
          </cell>
          <cell r="I81">
            <v>10</v>
          </cell>
          <cell r="J81">
            <v>13</v>
          </cell>
          <cell r="K81">
            <v>8</v>
          </cell>
          <cell r="L81">
            <v>16</v>
          </cell>
          <cell r="M81">
            <v>8</v>
          </cell>
          <cell r="N81">
            <v>17</v>
          </cell>
          <cell r="O81">
            <v>9</v>
          </cell>
          <cell r="P81">
            <v>11</v>
          </cell>
          <cell r="Q81">
            <v>5</v>
          </cell>
          <cell r="R81">
            <v>5</v>
          </cell>
          <cell r="S81">
            <v>118</v>
          </cell>
          <cell r="AB81" t="str">
            <v>105437-P.S.R. CHALINGA</v>
          </cell>
          <cell r="AC81">
            <v>0</v>
          </cell>
          <cell r="AD81">
            <v>0</v>
          </cell>
          <cell r="AE81">
            <v>0</v>
          </cell>
        </row>
        <row r="82">
          <cell r="G82" t="str">
            <v>105104-HOSPITAL SALAMANCA</v>
          </cell>
          <cell r="H82">
            <v>9</v>
          </cell>
          <cell r="I82">
            <v>6</v>
          </cell>
          <cell r="J82">
            <v>10</v>
          </cell>
          <cell r="K82">
            <v>6</v>
          </cell>
          <cell r="L82">
            <v>6</v>
          </cell>
          <cell r="M82">
            <v>5</v>
          </cell>
          <cell r="N82">
            <v>13</v>
          </cell>
          <cell r="O82">
            <v>6</v>
          </cell>
          <cell r="P82">
            <v>9</v>
          </cell>
          <cell r="Q82">
            <v>1</v>
          </cell>
          <cell r="R82">
            <v>2</v>
          </cell>
          <cell r="S82">
            <v>73</v>
          </cell>
          <cell r="AB82" t="str">
            <v>105439-P.S.R. CERRO BLANCO</v>
          </cell>
          <cell r="AC82">
            <v>0</v>
          </cell>
          <cell r="AD82">
            <v>1</v>
          </cell>
          <cell r="AE82">
            <v>0</v>
          </cell>
          <cell r="AF82">
            <v>0</v>
          </cell>
          <cell r="AG82">
            <v>1</v>
          </cell>
        </row>
        <row r="83">
          <cell r="G83" t="str">
            <v>105452-P.S.R. CUNCUMEN                 </v>
          </cell>
          <cell r="H83">
            <v>6</v>
          </cell>
          <cell r="I83">
            <v>3</v>
          </cell>
          <cell r="J83">
            <v>1</v>
          </cell>
          <cell r="K83">
            <v>0</v>
          </cell>
          <cell r="L83">
            <v>5</v>
          </cell>
          <cell r="M83">
            <v>0</v>
          </cell>
          <cell r="N83">
            <v>0</v>
          </cell>
          <cell r="O83">
            <v>1</v>
          </cell>
          <cell r="P83">
            <v>1</v>
          </cell>
          <cell r="Q83">
            <v>2</v>
          </cell>
          <cell r="R83">
            <v>1</v>
          </cell>
          <cell r="S83">
            <v>20</v>
          </cell>
          <cell r="AB83" t="str">
            <v>105507-P.S.R. HUAMALATA</v>
          </cell>
          <cell r="AC83">
            <v>0</v>
          </cell>
          <cell r="AD83">
            <v>0</v>
          </cell>
          <cell r="AE83">
            <v>1</v>
          </cell>
          <cell r="AF83">
            <v>4</v>
          </cell>
          <cell r="AG83">
            <v>0</v>
          </cell>
          <cell r="AH83">
            <v>0</v>
          </cell>
          <cell r="AI83">
            <v>5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1</v>
          </cell>
          <cell r="AB84" t="str">
            <v>105510-P.S.R. RECOLETA</v>
          </cell>
          <cell r="AC84">
            <v>0</v>
          </cell>
          <cell r="AD84">
            <v>1</v>
          </cell>
          <cell r="AE84">
            <v>1</v>
          </cell>
          <cell r="AF84">
            <v>0</v>
          </cell>
          <cell r="AG84">
            <v>0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3</v>
          </cell>
        </row>
        <row r="85">
          <cell r="G85" t="str">
            <v>105454-P.S.R. CUNLAGUA</v>
          </cell>
          <cell r="H85">
            <v>0</v>
          </cell>
          <cell r="I85">
            <v>1</v>
          </cell>
          <cell r="J85">
            <v>0</v>
          </cell>
          <cell r="K85">
            <v>1</v>
          </cell>
          <cell r="AB85" t="str">
            <v>105722-CECOF SAN JOSE DE LA DEHESA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  <cell r="AG85">
            <v>0</v>
          </cell>
          <cell r="AH85">
            <v>2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J86">
            <v>2</v>
          </cell>
          <cell r="K86">
            <v>1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1</v>
          </cell>
          <cell r="Q86">
            <v>5</v>
          </cell>
          <cell r="AB86" t="str">
            <v>105723-CECOF LIMARI</v>
          </cell>
          <cell r="AC86">
            <v>2</v>
          </cell>
          <cell r="AD86">
            <v>5</v>
          </cell>
          <cell r="AE86">
            <v>0</v>
          </cell>
          <cell r="AF86">
            <v>1</v>
          </cell>
          <cell r="AG86">
            <v>8</v>
          </cell>
        </row>
        <row r="87">
          <cell r="G87" t="str">
            <v>105456-P.S.R. LLIMPO</v>
          </cell>
          <cell r="H87">
            <v>0</v>
          </cell>
          <cell r="I87">
            <v>4</v>
          </cell>
          <cell r="J87">
            <v>1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7</v>
          </cell>
          <cell r="AB87" t="str">
            <v>04302-COMBARBALÁ</v>
          </cell>
          <cell r="AC87">
            <v>3</v>
          </cell>
          <cell r="AD87">
            <v>0</v>
          </cell>
          <cell r="AE87">
            <v>0</v>
          </cell>
          <cell r="AF87">
            <v>1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0</v>
          </cell>
          <cell r="AN87">
            <v>7</v>
          </cell>
        </row>
        <row r="88">
          <cell r="G88" t="str">
            <v>105457-P.S.R. SAN AGUSTIN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4</v>
          </cell>
          <cell r="AB88" t="str">
            <v>105105-HOSPITAL COMBARBALA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3</v>
          </cell>
        </row>
        <row r="89">
          <cell r="G89" t="str">
            <v>105458-P.S.R. TAHUINCO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0</v>
          </cell>
          <cell r="N89">
            <v>1</v>
          </cell>
          <cell r="AB89" t="str">
            <v>105434-P.S.R. SAN MARCOS</v>
          </cell>
          <cell r="AC89">
            <v>0</v>
          </cell>
          <cell r="AD89">
            <v>0</v>
          </cell>
          <cell r="AE89">
            <v>0</v>
          </cell>
        </row>
        <row r="90">
          <cell r="G90" t="str">
            <v>105491-P.S.R. QUELEN BAJO</v>
          </cell>
          <cell r="H90">
            <v>1</v>
          </cell>
          <cell r="I90">
            <v>1</v>
          </cell>
          <cell r="J90">
            <v>1</v>
          </cell>
          <cell r="K90">
            <v>0</v>
          </cell>
          <cell r="L90">
            <v>1</v>
          </cell>
          <cell r="M90">
            <v>4</v>
          </cell>
          <cell r="AB90" t="str">
            <v>105441-P.S.R. MANQUEHUA</v>
          </cell>
          <cell r="AC90">
            <v>0</v>
          </cell>
          <cell r="AD90">
            <v>0</v>
          </cell>
          <cell r="AE90">
            <v>0</v>
          </cell>
        </row>
        <row r="91">
          <cell r="G91" t="str">
            <v>105492-P.S.R. CAMISA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AB91" t="str">
            <v>105459-P.S.R. BARRANCAS                </v>
          </cell>
          <cell r="AC91">
            <v>0</v>
          </cell>
          <cell r="AD91">
            <v>0</v>
          </cell>
        </row>
        <row r="92">
          <cell r="G92" t="str">
            <v>105501-P.S.R. ARBOLEDA GRANDE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</v>
          </cell>
          <cell r="M92">
            <v>0</v>
          </cell>
          <cell r="N92">
            <v>0</v>
          </cell>
          <cell r="O92">
            <v>0</v>
          </cell>
          <cell r="P92">
            <v>2</v>
          </cell>
          <cell r="AB92" t="str">
            <v>105460-P.S.R. COGOTI 18</v>
          </cell>
          <cell r="AC92">
            <v>2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</row>
        <row r="93">
          <cell r="G93" t="str">
            <v>04301-OVALLE</v>
          </cell>
          <cell r="H93">
            <v>31</v>
          </cell>
          <cell r="I93">
            <v>25</v>
          </cell>
          <cell r="J93">
            <v>32</v>
          </cell>
          <cell r="K93">
            <v>22</v>
          </cell>
          <cell r="L93">
            <v>44</v>
          </cell>
          <cell r="M93">
            <v>15</v>
          </cell>
          <cell r="N93">
            <v>30</v>
          </cell>
          <cell r="O93">
            <v>36</v>
          </cell>
          <cell r="P93">
            <v>17</v>
          </cell>
          <cell r="Q93">
            <v>7</v>
          </cell>
          <cell r="R93">
            <v>9</v>
          </cell>
          <cell r="S93">
            <v>268</v>
          </cell>
          <cell r="AB93" t="str">
            <v>105462-P.S.R. EL SAUCE</v>
          </cell>
          <cell r="AC93">
            <v>1</v>
          </cell>
          <cell r="AD93">
            <v>1</v>
          </cell>
        </row>
        <row r="94">
          <cell r="G94" t="str">
            <v>105315-CES. RURAL C. DE TAMAYA</v>
          </cell>
          <cell r="H94">
            <v>1</v>
          </cell>
          <cell r="I94">
            <v>5</v>
          </cell>
          <cell r="J94">
            <v>3</v>
          </cell>
          <cell r="K94">
            <v>1</v>
          </cell>
          <cell r="L94">
            <v>3</v>
          </cell>
          <cell r="M94">
            <v>2</v>
          </cell>
          <cell r="N94">
            <v>4</v>
          </cell>
          <cell r="O94">
            <v>4</v>
          </cell>
          <cell r="P94">
            <v>2</v>
          </cell>
          <cell r="Q94">
            <v>2</v>
          </cell>
          <cell r="R94">
            <v>27</v>
          </cell>
          <cell r="AB94" t="str">
            <v>105463-P.S.R. QUILITAPIA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G95" t="str">
            <v>105317-CES. JORGE JORDAN D.</v>
          </cell>
          <cell r="H95">
            <v>7</v>
          </cell>
          <cell r="I95">
            <v>13</v>
          </cell>
          <cell r="J95">
            <v>12</v>
          </cell>
          <cell r="K95">
            <v>8</v>
          </cell>
          <cell r="L95">
            <v>13</v>
          </cell>
          <cell r="M95">
            <v>8</v>
          </cell>
          <cell r="N95">
            <v>10</v>
          </cell>
          <cell r="O95">
            <v>15</v>
          </cell>
          <cell r="P95">
            <v>10</v>
          </cell>
          <cell r="Q95">
            <v>1</v>
          </cell>
          <cell r="R95">
            <v>97</v>
          </cell>
          <cell r="AB95" t="str">
            <v>105464-P.S.R. LA LIGUA</v>
          </cell>
          <cell r="AC95">
            <v>0</v>
          </cell>
          <cell r="AD95">
            <v>0</v>
          </cell>
          <cell r="AE95">
            <v>1</v>
          </cell>
          <cell r="AF95">
            <v>1</v>
          </cell>
        </row>
        <row r="96">
          <cell r="G96" t="str">
            <v>105322-CES. MARCOS MACUADA</v>
          </cell>
          <cell r="H96">
            <v>8</v>
          </cell>
          <cell r="I96">
            <v>2</v>
          </cell>
          <cell r="J96">
            <v>5</v>
          </cell>
          <cell r="K96">
            <v>6</v>
          </cell>
          <cell r="L96">
            <v>25</v>
          </cell>
          <cell r="M96">
            <v>15</v>
          </cell>
          <cell r="N96">
            <v>8</v>
          </cell>
          <cell r="O96">
            <v>2</v>
          </cell>
          <cell r="P96">
            <v>2</v>
          </cell>
          <cell r="Q96">
            <v>73</v>
          </cell>
          <cell r="AB96" t="str">
            <v>105465-P.S.R. RAMADILLA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105324-CES. SOTAQUI</v>
          </cell>
          <cell r="H97">
            <v>4</v>
          </cell>
          <cell r="I97">
            <v>3</v>
          </cell>
          <cell r="J97">
            <v>1</v>
          </cell>
          <cell r="K97">
            <v>0</v>
          </cell>
          <cell r="L97">
            <v>4</v>
          </cell>
          <cell r="M97">
            <v>0</v>
          </cell>
          <cell r="N97">
            <v>2</v>
          </cell>
          <cell r="O97">
            <v>14</v>
          </cell>
          <cell r="AB97" t="str">
            <v>105466-P.S.R. VALLE HERMOSO</v>
          </cell>
          <cell r="AC97">
            <v>0</v>
          </cell>
          <cell r="AD97">
            <v>0</v>
          </cell>
          <cell r="AE97">
            <v>0</v>
          </cell>
        </row>
        <row r="98">
          <cell r="G98" t="str">
            <v>105415-P.S.R. BARRAZA</v>
          </cell>
          <cell r="H98">
            <v>2</v>
          </cell>
          <cell r="I98">
            <v>0</v>
          </cell>
          <cell r="J98">
            <v>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7</v>
          </cell>
          <cell r="AB98" t="str">
            <v>105490-P.S.R. EL DURAZNO</v>
          </cell>
          <cell r="AC98">
            <v>0</v>
          </cell>
          <cell r="AD98">
            <v>0</v>
          </cell>
        </row>
        <row r="99">
          <cell r="G99" t="str">
            <v>105416-P.S.R. CAMARICO                  </v>
          </cell>
          <cell r="H99">
            <v>0</v>
          </cell>
          <cell r="I99">
            <v>2</v>
          </cell>
          <cell r="J99">
            <v>1</v>
          </cell>
          <cell r="K99">
            <v>0</v>
          </cell>
          <cell r="L99">
            <v>2</v>
          </cell>
          <cell r="M99">
            <v>2</v>
          </cell>
          <cell r="N99">
            <v>0</v>
          </cell>
          <cell r="O99">
            <v>0</v>
          </cell>
          <cell r="P99">
            <v>7</v>
          </cell>
          <cell r="AB99" t="str">
            <v>04304-MONTE PATRIA</v>
          </cell>
          <cell r="AC99">
            <v>6</v>
          </cell>
          <cell r="AD99">
            <v>0</v>
          </cell>
          <cell r="AE99">
            <v>1</v>
          </cell>
          <cell r="AF99">
            <v>3</v>
          </cell>
          <cell r="AG99">
            <v>0</v>
          </cell>
          <cell r="AH99">
            <v>0</v>
          </cell>
          <cell r="AI99">
            <v>5</v>
          </cell>
          <cell r="AJ99">
            <v>0</v>
          </cell>
          <cell r="AK99">
            <v>1</v>
          </cell>
          <cell r="AL99">
            <v>0</v>
          </cell>
          <cell r="AM99">
            <v>2</v>
          </cell>
          <cell r="AN99">
            <v>18</v>
          </cell>
        </row>
        <row r="100">
          <cell r="G100" t="str">
            <v>105417-P.S.R. ALCONES BAJOS</v>
          </cell>
          <cell r="H100">
            <v>1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3</v>
          </cell>
          <cell r="AB100" t="str">
            <v>105307-CES. RURAL MONTE PATRIA</v>
          </cell>
          <cell r="AC100">
            <v>3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</v>
          </cell>
          <cell r="AL100">
            <v>4</v>
          </cell>
        </row>
        <row r="101">
          <cell r="G101" t="str">
            <v>105419-P.S.R. LAS SOSSAS</v>
          </cell>
          <cell r="H101">
            <v>2</v>
          </cell>
          <cell r="I101">
            <v>0</v>
          </cell>
          <cell r="J101">
            <v>1</v>
          </cell>
          <cell r="K101">
            <v>0</v>
          </cell>
          <cell r="L101">
            <v>0</v>
          </cell>
          <cell r="M101">
            <v>0</v>
          </cell>
          <cell r="N101">
            <v>3</v>
          </cell>
          <cell r="AB101" t="str">
            <v>105311-CES. RURAL CHAÑARAL ALTO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105420-P.S.R. LIMARI</v>
          </cell>
          <cell r="H102">
            <v>1</v>
          </cell>
          <cell r="I102">
            <v>2</v>
          </cell>
          <cell r="J102">
            <v>1</v>
          </cell>
          <cell r="K102">
            <v>0</v>
          </cell>
          <cell r="L102">
            <v>3</v>
          </cell>
          <cell r="M102">
            <v>1</v>
          </cell>
          <cell r="N102">
            <v>1</v>
          </cell>
          <cell r="O102">
            <v>1</v>
          </cell>
          <cell r="P102">
            <v>10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4</v>
          </cell>
          <cell r="AI102">
            <v>0</v>
          </cell>
          <cell r="AJ102">
            <v>0</v>
          </cell>
          <cell r="AK102">
            <v>4</v>
          </cell>
        </row>
        <row r="103">
          <cell r="G103" t="str">
            <v>105422-P.S.R. HORNILLOS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AB103" t="str">
            <v>105318-CES. RURAL EL PALQUI</v>
          </cell>
          <cell r="AC103">
            <v>1</v>
          </cell>
          <cell r="AD103">
            <v>0</v>
          </cell>
          <cell r="AE103">
            <v>0</v>
          </cell>
          <cell r="AF103">
            <v>3</v>
          </cell>
          <cell r="AG103">
            <v>0</v>
          </cell>
          <cell r="AH103">
            <v>1</v>
          </cell>
          <cell r="AI103">
            <v>0</v>
          </cell>
          <cell r="AJ103">
            <v>1</v>
          </cell>
          <cell r="AK103">
            <v>6</v>
          </cell>
        </row>
        <row r="104">
          <cell r="G104" t="str">
            <v>105437-P.S.R. CHALINGA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AB104" t="str">
            <v>105428-P.S.R. HUATULAME</v>
          </cell>
          <cell r="AC104">
            <v>0</v>
          </cell>
          <cell r="AD104">
            <v>0</v>
          </cell>
        </row>
        <row r="105">
          <cell r="G105" t="str">
            <v>105439-P.S.R. CERRO BLANCO</v>
          </cell>
          <cell r="H105">
            <v>0</v>
          </cell>
          <cell r="I105">
            <v>0</v>
          </cell>
          <cell r="AB105" t="str">
            <v>105430-P.S.R. MIALQUI</v>
          </cell>
          <cell r="AC105">
            <v>1</v>
          </cell>
          <cell r="AD105">
            <v>1</v>
          </cell>
        </row>
        <row r="106">
          <cell r="G106" t="str">
            <v>105507-P.S.R. HUAMALATA</v>
          </cell>
          <cell r="H106">
            <v>2</v>
          </cell>
          <cell r="I106">
            <v>0</v>
          </cell>
          <cell r="J106">
            <v>0</v>
          </cell>
          <cell r="K106">
            <v>1</v>
          </cell>
          <cell r="L106">
            <v>1</v>
          </cell>
          <cell r="M106">
            <v>0</v>
          </cell>
          <cell r="N106">
            <v>4</v>
          </cell>
          <cell r="AB106" t="str">
            <v>105431-P.S.R. PEDREGAL</v>
          </cell>
          <cell r="AC106">
            <v>1</v>
          </cell>
          <cell r="AD106">
            <v>0</v>
          </cell>
          <cell r="AE106">
            <v>0</v>
          </cell>
          <cell r="AF106">
            <v>1</v>
          </cell>
        </row>
        <row r="107">
          <cell r="G107" t="str">
            <v>105510-P.S.R. RECOLETA</v>
          </cell>
          <cell r="H107">
            <v>1</v>
          </cell>
          <cell r="I107">
            <v>0</v>
          </cell>
          <cell r="J107">
            <v>0</v>
          </cell>
          <cell r="K107">
            <v>2</v>
          </cell>
          <cell r="L107">
            <v>1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6</v>
          </cell>
          <cell r="AB107" t="str">
            <v>105432-P.S.R. RAPEL</v>
          </cell>
          <cell r="AC107">
            <v>0</v>
          </cell>
          <cell r="AD107">
            <v>0</v>
          </cell>
        </row>
        <row r="108">
          <cell r="G108" t="str">
            <v>105722-CECOF SAN JOSE DE LA DEHESA</v>
          </cell>
          <cell r="H108">
            <v>2</v>
          </cell>
          <cell r="I108">
            <v>0</v>
          </cell>
          <cell r="J108">
            <v>3</v>
          </cell>
          <cell r="K108">
            <v>0</v>
          </cell>
          <cell r="L108">
            <v>1</v>
          </cell>
          <cell r="M108">
            <v>6</v>
          </cell>
          <cell r="AB108" t="str">
            <v>105435-P.S.R. TULAHUEN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</v>
          </cell>
          <cell r="AI108">
            <v>1</v>
          </cell>
        </row>
        <row r="109">
          <cell r="G109" t="str">
            <v>105723-CECOF LIMARI</v>
          </cell>
          <cell r="H109">
            <v>2</v>
          </cell>
          <cell r="I109">
            <v>1</v>
          </cell>
          <cell r="J109">
            <v>3</v>
          </cell>
          <cell r="K109">
            <v>2</v>
          </cell>
          <cell r="L109">
            <v>0</v>
          </cell>
          <cell r="M109">
            <v>8</v>
          </cell>
          <cell r="AB109" t="str">
            <v>105436-P.S.R. EL MAITEN</v>
          </cell>
          <cell r="AC109">
            <v>0</v>
          </cell>
          <cell r="AD109">
            <v>1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</row>
        <row r="110">
          <cell r="G110" t="str">
            <v>200258-CECOF LOS COPIHUES</v>
          </cell>
          <cell r="H110">
            <v>0</v>
          </cell>
          <cell r="I110">
            <v>0</v>
          </cell>
          <cell r="AB110" t="str">
            <v>105489-P.S.R. RAMADAS DE TULAHUEN</v>
          </cell>
          <cell r="AC110">
            <v>0</v>
          </cell>
          <cell r="AD110">
            <v>0</v>
          </cell>
          <cell r="AE110">
            <v>0</v>
          </cell>
        </row>
        <row r="111">
          <cell r="G111" t="str">
            <v>04302-COMBARBALÁ</v>
          </cell>
          <cell r="H111">
            <v>5</v>
          </cell>
          <cell r="I111">
            <v>3</v>
          </cell>
          <cell r="J111">
            <v>2</v>
          </cell>
          <cell r="K111">
            <v>8</v>
          </cell>
          <cell r="L111">
            <v>7</v>
          </cell>
          <cell r="M111">
            <v>4</v>
          </cell>
          <cell r="N111">
            <v>8</v>
          </cell>
          <cell r="O111">
            <v>6</v>
          </cell>
          <cell r="P111">
            <v>3</v>
          </cell>
          <cell r="Q111">
            <v>5</v>
          </cell>
          <cell r="R111">
            <v>2</v>
          </cell>
          <cell r="S111">
            <v>53</v>
          </cell>
          <cell r="AB111" t="str">
            <v>04304-PUNITAQUI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105105-HOSPITAL COMBARBALA</v>
          </cell>
          <cell r="H112">
            <v>3</v>
          </cell>
          <cell r="I112">
            <v>2</v>
          </cell>
          <cell r="J112">
            <v>2</v>
          </cell>
          <cell r="K112">
            <v>7</v>
          </cell>
          <cell r="L112">
            <v>4</v>
          </cell>
          <cell r="M112">
            <v>4</v>
          </cell>
          <cell r="N112">
            <v>2</v>
          </cell>
          <cell r="O112">
            <v>4</v>
          </cell>
          <cell r="P112">
            <v>1</v>
          </cell>
          <cell r="Q112">
            <v>3</v>
          </cell>
          <cell r="R112">
            <v>2</v>
          </cell>
          <cell r="S112">
            <v>34</v>
          </cell>
          <cell r="AB112" t="str">
            <v>105308-CES. RURAL PUNITAQUI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G113" t="str">
            <v>105434-P.S.R. SAN MARCOS</v>
          </cell>
          <cell r="H113">
            <v>1</v>
          </cell>
          <cell r="I113">
            <v>1</v>
          </cell>
          <cell r="J113">
            <v>0</v>
          </cell>
          <cell r="K113">
            <v>2</v>
          </cell>
          <cell r="L113">
            <v>1</v>
          </cell>
          <cell r="M113">
            <v>2</v>
          </cell>
          <cell r="N113">
            <v>0</v>
          </cell>
          <cell r="O113">
            <v>7</v>
          </cell>
          <cell r="AB113" t="str">
            <v>105440-P.S.R. DIVISADERO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G114" t="str">
            <v>105441-P.S.R. MANQUEHUA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1</v>
          </cell>
          <cell r="AB114" t="str">
            <v>105508-P.S.R. EL PARRAL DE QUILES  </v>
          </cell>
          <cell r="AC114">
            <v>0</v>
          </cell>
          <cell r="AD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AB115" t="str">
            <v>04305-RIO HURTADO</v>
          </cell>
          <cell r="AC115">
            <v>0</v>
          </cell>
          <cell r="AD115">
            <v>1</v>
          </cell>
          <cell r="AE115">
            <v>1</v>
          </cell>
        </row>
        <row r="116">
          <cell r="G116" t="str">
            <v>105460-P.S.R. COGOTI 18</v>
          </cell>
          <cell r="H116">
            <v>0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3</v>
          </cell>
          <cell r="AB116" t="str">
            <v>105409-P.S.R. EL CHAÑAR</v>
          </cell>
          <cell r="AC116">
            <v>0</v>
          </cell>
          <cell r="AD116">
            <v>0</v>
          </cell>
        </row>
        <row r="117">
          <cell r="G117" t="str">
            <v>105461-P.S.R. EL HUACHO</v>
          </cell>
          <cell r="H117">
            <v>0</v>
          </cell>
          <cell r="I117">
            <v>0</v>
          </cell>
          <cell r="J117">
            <v>0</v>
          </cell>
          <cell r="AB117" t="str">
            <v>105411-P.S.R. LAS BREAS</v>
          </cell>
          <cell r="AC117">
            <v>1</v>
          </cell>
          <cell r="AD117">
            <v>1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AB118" t="str">
            <v>105414-P.S.R. SERON</v>
          </cell>
          <cell r="AC118">
            <v>0</v>
          </cell>
          <cell r="AD118">
            <v>0</v>
          </cell>
        </row>
        <row r="119">
          <cell r="G119" t="str">
            <v>105463-P.S.R. QUILITAPIA</v>
          </cell>
          <cell r="H119">
            <v>2</v>
          </cell>
          <cell r="I119">
            <v>0</v>
          </cell>
          <cell r="J119">
            <v>0</v>
          </cell>
          <cell r="K119">
            <v>1</v>
          </cell>
          <cell r="L119">
            <v>2</v>
          </cell>
          <cell r="M119">
            <v>0</v>
          </cell>
          <cell r="N119">
            <v>0</v>
          </cell>
          <cell r="O119">
            <v>0</v>
          </cell>
          <cell r="P119">
            <v>5</v>
          </cell>
          <cell r="AB119" t="str">
            <v>Total general</v>
          </cell>
          <cell r="AC119">
            <v>44</v>
          </cell>
          <cell r="AD119">
            <v>86</v>
          </cell>
          <cell r="AE119">
            <v>87</v>
          </cell>
          <cell r="AF119">
            <v>61</v>
          </cell>
          <cell r="AG119">
            <v>63</v>
          </cell>
          <cell r="AH119">
            <v>178</v>
          </cell>
          <cell r="AI119">
            <v>95</v>
          </cell>
          <cell r="AJ119">
            <v>78</v>
          </cell>
          <cell r="AK119">
            <v>53</v>
          </cell>
          <cell r="AL119">
            <v>66</v>
          </cell>
          <cell r="AM119">
            <v>55</v>
          </cell>
          <cell r="AN119">
            <v>866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0</v>
          </cell>
          <cell r="P120">
            <v>1</v>
          </cell>
        </row>
        <row r="121">
          <cell r="G121" t="str">
            <v>105465-P.S.R. RAMADILLA</v>
          </cell>
          <cell r="H121">
            <v>0</v>
          </cell>
          <cell r="I121">
            <v>0</v>
          </cell>
        </row>
        <row r="122">
          <cell r="G122" t="str">
            <v>105466-P.S.R. VALLE HERMOSO</v>
          </cell>
          <cell r="H122">
            <v>0</v>
          </cell>
          <cell r="I122">
            <v>0</v>
          </cell>
          <cell r="J122">
            <v>0</v>
          </cell>
        </row>
        <row r="123">
          <cell r="G123" t="str">
            <v>105490-P.S.R. EL DURAZNO</v>
          </cell>
          <cell r="H123">
            <v>1</v>
          </cell>
          <cell r="I123">
            <v>1</v>
          </cell>
        </row>
        <row r="124">
          <cell r="G124" t="str">
            <v>04304-MONTE PATRIA</v>
          </cell>
          <cell r="H124">
            <v>8</v>
          </cell>
          <cell r="I124">
            <v>8</v>
          </cell>
          <cell r="J124">
            <v>19</v>
          </cell>
          <cell r="K124">
            <v>2</v>
          </cell>
          <cell r="L124">
            <v>5</v>
          </cell>
          <cell r="M124">
            <v>11</v>
          </cell>
          <cell r="N124">
            <v>11</v>
          </cell>
          <cell r="O124">
            <v>16</v>
          </cell>
          <cell r="P124">
            <v>10</v>
          </cell>
          <cell r="Q124">
            <v>5</v>
          </cell>
          <cell r="R124">
            <v>6</v>
          </cell>
          <cell r="S124">
            <v>101</v>
          </cell>
        </row>
        <row r="125">
          <cell r="G125" t="str">
            <v>105307-CES. RURAL MONTE PATRIA</v>
          </cell>
          <cell r="H125">
            <v>6</v>
          </cell>
          <cell r="I125">
            <v>4</v>
          </cell>
          <cell r="J125">
            <v>7</v>
          </cell>
          <cell r="K125">
            <v>1</v>
          </cell>
          <cell r="L125">
            <v>1</v>
          </cell>
          <cell r="M125">
            <v>7</v>
          </cell>
          <cell r="N125">
            <v>1</v>
          </cell>
          <cell r="O125">
            <v>8</v>
          </cell>
          <cell r="P125">
            <v>4</v>
          </cell>
          <cell r="Q125">
            <v>4</v>
          </cell>
          <cell r="R125">
            <v>0</v>
          </cell>
          <cell r="S125">
            <v>43</v>
          </cell>
        </row>
        <row r="126">
          <cell r="G126" t="str">
            <v>105311-CES. RURAL CHAÑARAL ALTO</v>
          </cell>
          <cell r="H126">
            <v>0</v>
          </cell>
          <cell r="I126">
            <v>0</v>
          </cell>
          <cell r="J126">
            <v>3</v>
          </cell>
          <cell r="K126">
            <v>7</v>
          </cell>
          <cell r="L126">
            <v>1</v>
          </cell>
          <cell r="M126">
            <v>4</v>
          </cell>
          <cell r="N126">
            <v>15</v>
          </cell>
        </row>
        <row r="127">
          <cell r="G127" t="str">
            <v>105312-CES. RURAL CAREN</v>
          </cell>
          <cell r="H127">
            <v>0</v>
          </cell>
          <cell r="I127">
            <v>1</v>
          </cell>
          <cell r="J127">
            <v>4</v>
          </cell>
          <cell r="K127">
            <v>0</v>
          </cell>
          <cell r="L127">
            <v>3</v>
          </cell>
          <cell r="M127">
            <v>1</v>
          </cell>
          <cell r="N127">
            <v>0</v>
          </cell>
          <cell r="O127">
            <v>2</v>
          </cell>
          <cell r="P127">
            <v>11</v>
          </cell>
        </row>
        <row r="128">
          <cell r="G128" t="str">
            <v>105318-CES. RURAL EL PALQUI</v>
          </cell>
          <cell r="H128">
            <v>0</v>
          </cell>
          <cell r="I128">
            <v>2</v>
          </cell>
          <cell r="J128">
            <v>5</v>
          </cell>
          <cell r="K128">
            <v>0</v>
          </cell>
          <cell r="L128">
            <v>4</v>
          </cell>
          <cell r="M128">
            <v>0</v>
          </cell>
          <cell r="N128">
            <v>4</v>
          </cell>
          <cell r="O128">
            <v>1</v>
          </cell>
          <cell r="P128">
            <v>3</v>
          </cell>
          <cell r="Q128">
            <v>0</v>
          </cell>
          <cell r="R128">
            <v>19</v>
          </cell>
        </row>
        <row r="129">
          <cell r="G129" t="str">
            <v>105425-P.S.R. CHILECITO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105427-P.S.R. HACIENDA VALDIVIA</v>
          </cell>
          <cell r="H130">
            <v>0</v>
          </cell>
          <cell r="I130">
            <v>0</v>
          </cell>
        </row>
        <row r="131">
          <cell r="G131" t="str">
            <v>105430-P.S.R. MIALQUI</v>
          </cell>
          <cell r="H131">
            <v>0</v>
          </cell>
          <cell r="I131">
            <v>1</v>
          </cell>
          <cell r="J131">
            <v>1</v>
          </cell>
        </row>
        <row r="132">
          <cell r="G132" t="str">
            <v>105431-P.S.R. PEDREGAL</v>
          </cell>
          <cell r="H132">
            <v>0</v>
          </cell>
          <cell r="I132">
            <v>2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3</v>
          </cell>
        </row>
        <row r="133">
          <cell r="G133" t="str">
            <v>105432-P.S.R. RAPEL</v>
          </cell>
          <cell r="H133">
            <v>0</v>
          </cell>
          <cell r="I133">
            <v>0</v>
          </cell>
        </row>
        <row r="134">
          <cell r="G134" t="str">
            <v>105435-P.S.R. TULAHUEN</v>
          </cell>
          <cell r="H134">
            <v>2</v>
          </cell>
          <cell r="I134">
            <v>1</v>
          </cell>
          <cell r="J134">
            <v>0</v>
          </cell>
          <cell r="K134">
            <v>1</v>
          </cell>
          <cell r="L134">
            <v>1</v>
          </cell>
          <cell r="M134">
            <v>0</v>
          </cell>
          <cell r="N134">
            <v>0</v>
          </cell>
          <cell r="O134">
            <v>2</v>
          </cell>
          <cell r="P134">
            <v>7</v>
          </cell>
        </row>
        <row r="135">
          <cell r="G135" t="str">
            <v>105436-P.S.R. EL MAITEN</v>
          </cell>
          <cell r="H135">
            <v>0</v>
          </cell>
          <cell r="I135">
            <v>1</v>
          </cell>
          <cell r="J135">
            <v>1</v>
          </cell>
          <cell r="K135">
            <v>0</v>
          </cell>
          <cell r="L135">
            <v>0</v>
          </cell>
          <cell r="M135">
            <v>0</v>
          </cell>
          <cell r="N135">
            <v>2</v>
          </cell>
        </row>
        <row r="136">
          <cell r="G136" t="str">
            <v>105489-P.S.R. RAMADAS DE TULAHUEN</v>
          </cell>
          <cell r="H136">
            <v>0</v>
          </cell>
          <cell r="I136">
            <v>0</v>
          </cell>
        </row>
        <row r="137">
          <cell r="G137" t="str">
            <v>04304-PUNITAQUI</v>
          </cell>
          <cell r="H137">
            <v>7</v>
          </cell>
          <cell r="I137">
            <v>6</v>
          </cell>
          <cell r="J137">
            <v>7</v>
          </cell>
          <cell r="K137">
            <v>6</v>
          </cell>
          <cell r="L137">
            <v>4</v>
          </cell>
          <cell r="M137">
            <v>17</v>
          </cell>
          <cell r="N137">
            <v>17</v>
          </cell>
          <cell r="O137">
            <v>3</v>
          </cell>
          <cell r="P137">
            <v>0</v>
          </cell>
          <cell r="Q137">
            <v>3</v>
          </cell>
          <cell r="R137">
            <v>70</v>
          </cell>
        </row>
        <row r="138">
          <cell r="G138" t="str">
            <v>105308-CES. RURAL PUNITAQUI</v>
          </cell>
          <cell r="H138">
            <v>7</v>
          </cell>
          <cell r="I138">
            <v>3</v>
          </cell>
          <cell r="J138">
            <v>7</v>
          </cell>
          <cell r="K138">
            <v>6</v>
          </cell>
          <cell r="L138">
            <v>4</v>
          </cell>
          <cell r="M138">
            <v>17</v>
          </cell>
          <cell r="N138">
            <v>17</v>
          </cell>
          <cell r="O138">
            <v>3</v>
          </cell>
          <cell r="P138">
            <v>3</v>
          </cell>
          <cell r="Q138">
            <v>67</v>
          </cell>
        </row>
        <row r="139">
          <cell r="G139" t="str">
            <v>105440-P.S.R. DIVISADERO</v>
          </cell>
          <cell r="H139">
            <v>3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3</v>
          </cell>
        </row>
        <row r="140">
          <cell r="G140" t="str">
            <v>04305-RIO HURTADO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G141" t="str">
            <v>105310-CES. RURAL PICHASCA</v>
          </cell>
          <cell r="H141">
            <v>0</v>
          </cell>
          <cell r="I141">
            <v>0</v>
          </cell>
        </row>
        <row r="142">
          <cell r="G142" t="str">
            <v>105414-P.S.R. SERON</v>
          </cell>
          <cell r="H142">
            <v>0</v>
          </cell>
          <cell r="I142">
            <v>0</v>
          </cell>
          <cell r="J142">
            <v>0</v>
          </cell>
        </row>
        <row r="143">
          <cell r="G143" t="str">
            <v>Total general</v>
          </cell>
          <cell r="H143">
            <v>213</v>
          </cell>
          <cell r="I143">
            <v>254</v>
          </cell>
          <cell r="J143">
            <v>297</v>
          </cell>
          <cell r="K143">
            <v>278</v>
          </cell>
          <cell r="L143">
            <v>279</v>
          </cell>
          <cell r="M143">
            <v>253</v>
          </cell>
          <cell r="N143">
            <v>287</v>
          </cell>
          <cell r="O143">
            <v>321</v>
          </cell>
          <cell r="P143">
            <v>230</v>
          </cell>
          <cell r="Q143">
            <v>169</v>
          </cell>
          <cell r="R143">
            <v>118</v>
          </cell>
          <cell r="S143">
            <v>2699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92</v>
          </cell>
          <cell r="P4">
            <v>79</v>
          </cell>
          <cell r="Q4">
            <v>57</v>
          </cell>
          <cell r="R4">
            <v>26</v>
          </cell>
          <cell r="S4">
            <v>796</v>
          </cell>
        </row>
        <row r="5">
          <cell r="G5" t="str">
            <v>105300-CES. CARDENAL CARO</v>
          </cell>
          <cell r="H5">
            <v>2</v>
          </cell>
          <cell r="I5">
            <v>6</v>
          </cell>
          <cell r="J5">
            <v>23</v>
          </cell>
          <cell r="K5">
            <v>8</v>
          </cell>
          <cell r="L5">
            <v>5</v>
          </cell>
          <cell r="M5">
            <v>8</v>
          </cell>
          <cell r="N5">
            <v>5</v>
          </cell>
          <cell r="O5">
            <v>26</v>
          </cell>
          <cell r="P5">
            <v>83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</v>
          </cell>
          <cell r="P6">
            <v>14</v>
          </cell>
          <cell r="Q6">
            <v>14</v>
          </cell>
          <cell r="R6">
            <v>9</v>
          </cell>
          <cell r="S6">
            <v>167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</v>
          </cell>
          <cell r="P7">
            <v>16</v>
          </cell>
          <cell r="Q7">
            <v>11</v>
          </cell>
          <cell r="R7">
            <v>3</v>
          </cell>
          <cell r="S7">
            <v>133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14</v>
          </cell>
          <cell r="P8">
            <v>2</v>
          </cell>
          <cell r="Q8">
            <v>3</v>
          </cell>
          <cell r="R8">
            <v>1</v>
          </cell>
          <cell r="S8">
            <v>74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24</v>
          </cell>
          <cell r="P9">
            <v>14</v>
          </cell>
          <cell r="Q9">
            <v>16</v>
          </cell>
          <cell r="R9">
            <v>9</v>
          </cell>
          <cell r="S9">
            <v>177</v>
          </cell>
        </row>
        <row r="10">
          <cell r="G10" t="str">
            <v>105325-CESFAM JUAN PABLO II</v>
          </cell>
          <cell r="H10">
            <v>8</v>
          </cell>
          <cell r="I10">
            <v>42</v>
          </cell>
          <cell r="J10">
            <v>23</v>
          </cell>
          <cell r="K10">
            <v>18</v>
          </cell>
          <cell r="L10">
            <v>3</v>
          </cell>
          <cell r="M10">
            <v>10</v>
          </cell>
          <cell r="N10">
            <v>4</v>
          </cell>
          <cell r="O10">
            <v>108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4</v>
          </cell>
          <cell r="P11">
            <v>4</v>
          </cell>
          <cell r="Q11">
            <v>1</v>
          </cell>
          <cell r="R11">
            <v>26</v>
          </cell>
        </row>
        <row r="12">
          <cell r="G12" t="str">
            <v>105402-P.S.R. EL ROMERO</v>
          </cell>
          <cell r="H12">
            <v>1</v>
          </cell>
          <cell r="I12">
            <v>1</v>
          </cell>
        </row>
        <row r="13">
          <cell r="G13" t="str">
            <v>105499-P.S.R. LAMBERT</v>
          </cell>
          <cell r="H13">
            <v>1</v>
          </cell>
          <cell r="I13">
            <v>2</v>
          </cell>
          <cell r="J13">
            <v>1</v>
          </cell>
          <cell r="K13">
            <v>4</v>
          </cell>
        </row>
        <row r="14">
          <cell r="G14" t="str">
            <v>105700-CECOF VILLA EL INDIO</v>
          </cell>
          <cell r="H14">
            <v>1</v>
          </cell>
          <cell r="I14">
            <v>3</v>
          </cell>
          <cell r="J14">
            <v>1</v>
          </cell>
          <cell r="K14">
            <v>5</v>
          </cell>
        </row>
        <row r="15">
          <cell r="G15" t="str">
            <v>105701-CECOF VILLA ALEMANIA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2</v>
          </cell>
          <cell r="N15">
            <v>7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2</v>
          </cell>
          <cell r="M16">
            <v>4</v>
          </cell>
          <cell r="N16">
            <v>1</v>
          </cell>
          <cell r="O16">
            <v>11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109</v>
          </cell>
          <cell r="P17">
            <v>79</v>
          </cell>
          <cell r="Q17">
            <v>74</v>
          </cell>
          <cell r="R17">
            <v>60</v>
          </cell>
          <cell r="S17">
            <v>1021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17</v>
          </cell>
          <cell r="P18">
            <v>21</v>
          </cell>
          <cell r="Q18">
            <v>13</v>
          </cell>
          <cell r="R18">
            <v>20</v>
          </cell>
          <cell r="S18">
            <v>251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14</v>
          </cell>
          <cell r="P19">
            <v>8</v>
          </cell>
          <cell r="Q19">
            <v>4</v>
          </cell>
          <cell r="R19">
            <v>4</v>
          </cell>
          <cell r="S19">
            <v>97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29</v>
          </cell>
          <cell r="P20">
            <v>21</v>
          </cell>
          <cell r="Q20">
            <v>24</v>
          </cell>
          <cell r="R20">
            <v>16</v>
          </cell>
          <cell r="S20">
            <v>288</v>
          </cell>
        </row>
        <row r="21">
          <cell r="G21" t="str">
            <v>105321-CES. RURAL  TONGOY</v>
          </cell>
          <cell r="H21">
            <v>2</v>
          </cell>
          <cell r="I21">
            <v>1</v>
          </cell>
          <cell r="J21">
            <v>2</v>
          </cell>
          <cell r="K21">
            <v>3</v>
          </cell>
          <cell r="L21">
            <v>2</v>
          </cell>
          <cell r="M21">
            <v>2</v>
          </cell>
          <cell r="N21">
            <v>12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43</v>
          </cell>
          <cell r="P22">
            <v>19</v>
          </cell>
          <cell r="Q22">
            <v>25</v>
          </cell>
          <cell r="R22">
            <v>14</v>
          </cell>
          <cell r="S22">
            <v>295</v>
          </cell>
        </row>
        <row r="23">
          <cell r="G23" t="str">
            <v>105404-P.S.R. EL TANGUE                         </v>
          </cell>
          <cell r="H23">
            <v>1</v>
          </cell>
          <cell r="I23">
            <v>2</v>
          </cell>
          <cell r="J23">
            <v>1</v>
          </cell>
          <cell r="K23">
            <v>5</v>
          </cell>
          <cell r="L23">
            <v>1</v>
          </cell>
          <cell r="M23">
            <v>1</v>
          </cell>
          <cell r="N23">
            <v>4</v>
          </cell>
          <cell r="O23">
            <v>15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K24">
            <v>1</v>
          </cell>
          <cell r="L24">
            <v>5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3</v>
          </cell>
          <cell r="P25">
            <v>4</v>
          </cell>
          <cell r="Q25">
            <v>2</v>
          </cell>
          <cell r="R25">
            <v>3</v>
          </cell>
          <cell r="S25">
            <v>37</v>
          </cell>
        </row>
        <row r="26">
          <cell r="G26" t="str">
            <v>105407-P.S.R. TAMBILLOS</v>
          </cell>
          <cell r="H26">
            <v>1</v>
          </cell>
          <cell r="I26">
            <v>1</v>
          </cell>
          <cell r="J26">
            <v>1</v>
          </cell>
          <cell r="K26">
            <v>3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N27">
            <v>1</v>
          </cell>
          <cell r="O27">
            <v>2</v>
          </cell>
          <cell r="P27">
            <v>1</v>
          </cell>
          <cell r="Q27">
            <v>18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J28">
            <v>3</v>
          </cell>
          <cell r="K28">
            <v>5</v>
          </cell>
          <cell r="L28">
            <v>3</v>
          </cell>
          <cell r="M28">
            <v>12</v>
          </cell>
          <cell r="N28">
            <v>3</v>
          </cell>
          <cell r="O28">
            <v>10</v>
          </cell>
          <cell r="P28">
            <v>6</v>
          </cell>
          <cell r="Q28">
            <v>3</v>
          </cell>
          <cell r="R28">
            <v>56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J29">
            <v>3</v>
          </cell>
          <cell r="K29">
            <v>5</v>
          </cell>
          <cell r="L29">
            <v>3</v>
          </cell>
          <cell r="M29">
            <v>12</v>
          </cell>
          <cell r="N29">
            <v>3</v>
          </cell>
          <cell r="O29">
            <v>10</v>
          </cell>
          <cell r="P29">
            <v>6</v>
          </cell>
          <cell r="Q29">
            <v>3</v>
          </cell>
          <cell r="R29">
            <v>56</v>
          </cell>
        </row>
        <row r="30">
          <cell r="G30" t="str">
            <v>04104-LA HIGUERA</v>
          </cell>
          <cell r="H30">
            <v>1</v>
          </cell>
          <cell r="I30">
            <v>1</v>
          </cell>
          <cell r="J30">
            <v>2</v>
          </cell>
          <cell r="K30">
            <v>3</v>
          </cell>
          <cell r="L30">
            <v>1</v>
          </cell>
          <cell r="M30">
            <v>1</v>
          </cell>
          <cell r="N30">
            <v>9</v>
          </cell>
        </row>
        <row r="31">
          <cell r="G31" t="str">
            <v>105506-P.S.R. EL TRAPICHE</v>
          </cell>
          <cell r="H31">
            <v>1</v>
          </cell>
          <cell r="I31">
            <v>1</v>
          </cell>
          <cell r="J31">
            <v>2</v>
          </cell>
          <cell r="K31">
            <v>1</v>
          </cell>
          <cell r="L31">
            <v>6</v>
          </cell>
        </row>
        <row r="32">
          <cell r="G32" t="str">
            <v>105314-CES. LA HIGUERA</v>
          </cell>
          <cell r="H32">
            <v>1</v>
          </cell>
          <cell r="I32">
            <v>1</v>
          </cell>
          <cell r="J32">
            <v>1</v>
          </cell>
          <cell r="K32">
            <v>2</v>
          </cell>
          <cell r="L32">
            <v>1</v>
          </cell>
          <cell r="M32">
            <v>1</v>
          </cell>
          <cell r="N32">
            <v>1</v>
          </cell>
        </row>
        <row r="33">
          <cell r="G33" t="str">
            <v>105500-P.S.R. CALETA HORNOS        </v>
          </cell>
          <cell r="H33">
            <v>1</v>
          </cell>
          <cell r="I33">
            <v>1</v>
          </cell>
          <cell r="J33">
            <v>1</v>
          </cell>
          <cell r="K33">
            <v>2</v>
          </cell>
        </row>
        <row r="34">
          <cell r="G34" t="str">
            <v>04105-PAIHUANO</v>
          </cell>
          <cell r="H34">
            <v>2</v>
          </cell>
          <cell r="I34">
            <v>1</v>
          </cell>
          <cell r="J34">
            <v>3</v>
          </cell>
          <cell r="K34">
            <v>1</v>
          </cell>
          <cell r="L34">
            <v>7</v>
          </cell>
        </row>
        <row r="35">
          <cell r="G35" t="str">
            <v>105306-CES. PAIHUANO</v>
          </cell>
          <cell r="H35">
            <v>2</v>
          </cell>
          <cell r="I35">
            <v>2</v>
          </cell>
          <cell r="J35">
            <v>1</v>
          </cell>
          <cell r="K35">
            <v>5</v>
          </cell>
        </row>
        <row r="36">
          <cell r="G36" t="str">
            <v>105477-P.S.R. PISCO ELQUI</v>
          </cell>
          <cell r="H36">
            <v>1</v>
          </cell>
          <cell r="I36">
            <v>1</v>
          </cell>
          <cell r="J36">
            <v>2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L37">
            <v>6</v>
          </cell>
          <cell r="M37">
            <v>5</v>
          </cell>
          <cell r="N37">
            <v>19</v>
          </cell>
          <cell r="O37">
            <v>18</v>
          </cell>
          <cell r="P37">
            <v>5</v>
          </cell>
          <cell r="Q37">
            <v>9</v>
          </cell>
          <cell r="R37">
            <v>95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L38">
            <v>4</v>
          </cell>
          <cell r="M38">
            <v>5</v>
          </cell>
          <cell r="N38">
            <v>16</v>
          </cell>
          <cell r="O38">
            <v>15</v>
          </cell>
          <cell r="P38">
            <v>4</v>
          </cell>
          <cell r="Q38">
            <v>8</v>
          </cell>
          <cell r="R38">
            <v>79</v>
          </cell>
        </row>
        <row r="39">
          <cell r="G39" t="str">
            <v>105467-P.S.R. DIAGUITAS</v>
          </cell>
          <cell r="H39">
            <v>2</v>
          </cell>
          <cell r="I39">
            <v>1</v>
          </cell>
          <cell r="J39">
            <v>3</v>
          </cell>
        </row>
        <row r="40">
          <cell r="G40" t="str">
            <v>105468-P.S.R. EL MOLLE</v>
          </cell>
          <cell r="H40">
            <v>1</v>
          </cell>
          <cell r="I40">
            <v>1</v>
          </cell>
        </row>
        <row r="41">
          <cell r="G41" t="str">
            <v>105472-P.S.R. RIVADAVIA</v>
          </cell>
          <cell r="H41">
            <v>1</v>
          </cell>
          <cell r="I41">
            <v>1</v>
          </cell>
          <cell r="J41">
            <v>1</v>
          </cell>
          <cell r="K41">
            <v>3</v>
          </cell>
        </row>
        <row r="42">
          <cell r="G42" t="str">
            <v>105473-P.S.R. TALCUNA</v>
          </cell>
          <cell r="H42">
            <v>2</v>
          </cell>
          <cell r="I42">
            <v>1</v>
          </cell>
          <cell r="J42">
            <v>3</v>
          </cell>
        </row>
        <row r="43">
          <cell r="G43" t="str">
            <v>105502-P.S.R. CALINGASTA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4</v>
          </cell>
        </row>
        <row r="44">
          <cell r="G44" t="str">
            <v>105509-P.S.R. GUALLIGUAICA</v>
          </cell>
          <cell r="H44">
            <v>1</v>
          </cell>
          <cell r="I44">
            <v>1</v>
          </cell>
          <cell r="J44">
            <v>2</v>
          </cell>
        </row>
        <row r="45">
          <cell r="G45" t="str">
            <v>04201-ILLAPEL</v>
          </cell>
          <cell r="H45">
            <v>6</v>
          </cell>
          <cell r="I45">
            <v>12</v>
          </cell>
          <cell r="J45">
            <v>7</v>
          </cell>
          <cell r="K45">
            <v>9</v>
          </cell>
          <cell r="L45">
            <v>13</v>
          </cell>
          <cell r="M45">
            <v>12</v>
          </cell>
          <cell r="N45">
            <v>13</v>
          </cell>
          <cell r="O45">
            <v>20</v>
          </cell>
          <cell r="P45">
            <v>9</v>
          </cell>
          <cell r="Q45">
            <v>5</v>
          </cell>
          <cell r="R45">
            <v>12</v>
          </cell>
          <cell r="S45">
            <v>118</v>
          </cell>
        </row>
        <row r="46">
          <cell r="G46" t="str">
            <v>105103-HOSPITAL ILLAPEL</v>
          </cell>
          <cell r="H46">
            <v>5</v>
          </cell>
          <cell r="I46">
            <v>9</v>
          </cell>
          <cell r="J46">
            <v>6</v>
          </cell>
          <cell r="K46">
            <v>9</v>
          </cell>
          <cell r="L46">
            <v>12</v>
          </cell>
          <cell r="M46">
            <v>10</v>
          </cell>
          <cell r="N46">
            <v>8</v>
          </cell>
          <cell r="O46">
            <v>15</v>
          </cell>
          <cell r="P46">
            <v>4</v>
          </cell>
          <cell r="Q46">
            <v>4</v>
          </cell>
          <cell r="R46">
            <v>9</v>
          </cell>
          <cell r="S46">
            <v>91</v>
          </cell>
        </row>
        <row r="47">
          <cell r="G47" t="str">
            <v>105326-CESFAM SAN RAFAEL</v>
          </cell>
          <cell r="H47">
            <v>1</v>
          </cell>
          <cell r="I47">
            <v>3</v>
          </cell>
          <cell r="J47">
            <v>2</v>
          </cell>
          <cell r="K47">
            <v>1</v>
          </cell>
          <cell r="L47">
            <v>2</v>
          </cell>
          <cell r="M47">
            <v>5</v>
          </cell>
          <cell r="N47">
            <v>1</v>
          </cell>
          <cell r="O47">
            <v>2</v>
          </cell>
          <cell r="P47">
            <v>17</v>
          </cell>
        </row>
        <row r="48">
          <cell r="G48" t="str">
            <v>105443-P.S.R. CARCAMO                   </v>
          </cell>
          <cell r="H48">
            <v>1</v>
          </cell>
          <cell r="I48">
            <v>1</v>
          </cell>
          <cell r="J48">
            <v>2</v>
          </cell>
        </row>
        <row r="49">
          <cell r="G49" t="str">
            <v>105444-P.S.R. HUINTIL</v>
          </cell>
          <cell r="H49">
            <v>1</v>
          </cell>
          <cell r="I49">
            <v>1</v>
          </cell>
        </row>
        <row r="50">
          <cell r="G50" t="str">
            <v>105445-P.S.R. LIMAHUIDA</v>
          </cell>
          <cell r="H50">
            <v>1</v>
          </cell>
          <cell r="I50">
            <v>2</v>
          </cell>
          <cell r="J50">
            <v>3</v>
          </cell>
        </row>
        <row r="51">
          <cell r="G51" t="str">
            <v>105485-P.S.R. PLAN DE HORNOS</v>
          </cell>
          <cell r="H51">
            <v>1</v>
          </cell>
          <cell r="I51">
            <v>1</v>
          </cell>
        </row>
        <row r="52">
          <cell r="G52" t="str">
            <v>105487-P.S.R. CAÑAS UNO</v>
          </cell>
          <cell r="H52">
            <v>1</v>
          </cell>
          <cell r="I52">
            <v>2</v>
          </cell>
          <cell r="J52">
            <v>3</v>
          </cell>
        </row>
        <row r="53">
          <cell r="G53" t="str">
            <v>04202-CANELA</v>
          </cell>
          <cell r="H53">
            <v>1</v>
          </cell>
          <cell r="I53">
            <v>5</v>
          </cell>
          <cell r="J53">
            <v>4</v>
          </cell>
          <cell r="K53">
            <v>1</v>
          </cell>
          <cell r="L53">
            <v>2</v>
          </cell>
          <cell r="M53">
            <v>2</v>
          </cell>
          <cell r="N53">
            <v>1</v>
          </cell>
          <cell r="O53">
            <v>3</v>
          </cell>
          <cell r="P53">
            <v>5</v>
          </cell>
          <cell r="Q53">
            <v>1</v>
          </cell>
          <cell r="R53">
            <v>25</v>
          </cell>
        </row>
        <row r="54">
          <cell r="G54" t="str">
            <v>105309-CES. RURAL CANELA</v>
          </cell>
          <cell r="H54">
            <v>1</v>
          </cell>
          <cell r="I54">
            <v>4</v>
          </cell>
          <cell r="J54">
            <v>3</v>
          </cell>
          <cell r="K54">
            <v>2</v>
          </cell>
          <cell r="L54">
            <v>2</v>
          </cell>
          <cell r="M54">
            <v>2</v>
          </cell>
          <cell r="N54">
            <v>4</v>
          </cell>
          <cell r="O54">
            <v>1</v>
          </cell>
          <cell r="P54">
            <v>19</v>
          </cell>
        </row>
        <row r="55">
          <cell r="G55" t="str">
            <v>105450-P.S.R. MINCHA NORTE            </v>
          </cell>
          <cell r="H55">
            <v>1</v>
          </cell>
          <cell r="I55">
            <v>1</v>
          </cell>
        </row>
        <row r="56">
          <cell r="G56" t="str">
            <v>105482-P.S.R. CANELA ALTA</v>
          </cell>
          <cell r="H56">
            <v>1</v>
          </cell>
          <cell r="I56">
            <v>1</v>
          </cell>
        </row>
        <row r="57">
          <cell r="G57" t="str">
            <v>105484-P.S.R. HUENTELAUQUEN</v>
          </cell>
          <cell r="H57">
            <v>1</v>
          </cell>
          <cell r="I57">
            <v>1</v>
          </cell>
        </row>
        <row r="58">
          <cell r="G58" t="str">
            <v>105493-P.S.R. MINCHA SUR</v>
          </cell>
          <cell r="H58">
            <v>1</v>
          </cell>
          <cell r="I58">
            <v>1</v>
          </cell>
          <cell r="J58">
            <v>2</v>
          </cell>
        </row>
        <row r="59">
          <cell r="G59" t="str">
            <v>105498-P.S.R. QUEBRADA DE LINARES</v>
          </cell>
          <cell r="H59">
            <v>1</v>
          </cell>
          <cell r="I59">
            <v>1</v>
          </cell>
        </row>
        <row r="60">
          <cell r="G60" t="str">
            <v>04203-LOS VILOS</v>
          </cell>
          <cell r="H60">
            <v>6</v>
          </cell>
          <cell r="I60">
            <v>8</v>
          </cell>
          <cell r="J60">
            <v>2</v>
          </cell>
          <cell r="K60">
            <v>2</v>
          </cell>
          <cell r="L60">
            <v>4</v>
          </cell>
          <cell r="M60">
            <v>1</v>
          </cell>
          <cell r="N60">
            <v>6</v>
          </cell>
          <cell r="O60">
            <v>13</v>
          </cell>
          <cell r="P60">
            <v>2</v>
          </cell>
          <cell r="Q60">
            <v>4</v>
          </cell>
          <cell r="R60">
            <v>1</v>
          </cell>
          <cell r="S60">
            <v>49</v>
          </cell>
        </row>
        <row r="61">
          <cell r="G61" t="str">
            <v>105108-HOSPITAL LOS VILOS</v>
          </cell>
          <cell r="H61">
            <v>4</v>
          </cell>
          <cell r="I61">
            <v>6</v>
          </cell>
          <cell r="J61">
            <v>2</v>
          </cell>
          <cell r="K61">
            <v>2</v>
          </cell>
          <cell r="L61">
            <v>3</v>
          </cell>
          <cell r="M61">
            <v>6</v>
          </cell>
          <cell r="N61">
            <v>12</v>
          </cell>
          <cell r="O61">
            <v>1</v>
          </cell>
          <cell r="P61">
            <v>1</v>
          </cell>
          <cell r="Q61">
            <v>37</v>
          </cell>
        </row>
        <row r="62">
          <cell r="G62" t="str">
            <v>105478-P.S.R. CAIMANES                   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3</v>
          </cell>
          <cell r="N62">
            <v>9</v>
          </cell>
        </row>
        <row r="63">
          <cell r="G63" t="str">
            <v>105479-P.S.R. GUANGUALI</v>
          </cell>
          <cell r="H63">
            <v>1</v>
          </cell>
          <cell r="I63">
            <v>1</v>
          </cell>
        </row>
        <row r="64">
          <cell r="G64" t="str">
            <v>105511-P.S.R. LOS CONDORES</v>
          </cell>
          <cell r="H64">
            <v>1</v>
          </cell>
          <cell r="I64">
            <v>1</v>
          </cell>
          <cell r="J64">
            <v>2</v>
          </cell>
        </row>
        <row r="65">
          <cell r="G65" t="str">
            <v>04204-SALAMANCA</v>
          </cell>
          <cell r="H65">
            <v>21</v>
          </cell>
          <cell r="I65">
            <v>6</v>
          </cell>
          <cell r="J65">
            <v>11</v>
          </cell>
          <cell r="K65">
            <v>17</v>
          </cell>
          <cell r="L65">
            <v>20</v>
          </cell>
          <cell r="M65">
            <v>17</v>
          </cell>
          <cell r="N65">
            <v>16</v>
          </cell>
          <cell r="O65">
            <v>15</v>
          </cell>
          <cell r="P65">
            <v>13</v>
          </cell>
          <cell r="Q65">
            <v>10</v>
          </cell>
          <cell r="R65">
            <v>7</v>
          </cell>
          <cell r="S65">
            <v>153</v>
          </cell>
        </row>
        <row r="66">
          <cell r="G66" t="str">
            <v>105104-HOSPITAL SALAMANCA</v>
          </cell>
          <cell r="H66">
            <v>13</v>
          </cell>
          <cell r="I66">
            <v>4</v>
          </cell>
          <cell r="J66">
            <v>6</v>
          </cell>
          <cell r="K66">
            <v>8</v>
          </cell>
          <cell r="L66">
            <v>15</v>
          </cell>
          <cell r="M66">
            <v>12</v>
          </cell>
          <cell r="N66">
            <v>9</v>
          </cell>
          <cell r="O66">
            <v>6</v>
          </cell>
          <cell r="P66">
            <v>6</v>
          </cell>
          <cell r="Q66">
            <v>5</v>
          </cell>
          <cell r="R66">
            <v>4</v>
          </cell>
          <cell r="S66">
            <v>88</v>
          </cell>
        </row>
        <row r="67">
          <cell r="G67" t="str">
            <v>105452-P.S.R. CUNCUMEN                 </v>
          </cell>
          <cell r="H67">
            <v>7</v>
          </cell>
          <cell r="I67">
            <v>1</v>
          </cell>
          <cell r="J67">
            <v>4</v>
          </cell>
          <cell r="K67">
            <v>5</v>
          </cell>
          <cell r="L67">
            <v>3</v>
          </cell>
          <cell r="M67">
            <v>5</v>
          </cell>
          <cell r="N67">
            <v>5</v>
          </cell>
          <cell r="O67">
            <v>5</v>
          </cell>
          <cell r="P67">
            <v>1</v>
          </cell>
          <cell r="Q67">
            <v>1</v>
          </cell>
          <cell r="R67">
            <v>37</v>
          </cell>
        </row>
        <row r="68">
          <cell r="G68" t="str">
            <v>105454-P.S.R. CUNLAGUA</v>
          </cell>
          <cell r="H68">
            <v>2</v>
          </cell>
          <cell r="I68">
            <v>1</v>
          </cell>
          <cell r="J68">
            <v>3</v>
          </cell>
        </row>
        <row r="69">
          <cell r="G69" t="str">
            <v>105455-P.S.R. CHILLEPIN</v>
          </cell>
          <cell r="H69">
            <v>3</v>
          </cell>
          <cell r="I69">
            <v>1</v>
          </cell>
          <cell r="J69">
            <v>1</v>
          </cell>
          <cell r="K69">
            <v>5</v>
          </cell>
        </row>
        <row r="70">
          <cell r="G70" t="str">
            <v>105456-P.S.R. LLIMPO</v>
          </cell>
          <cell r="H70">
            <v>2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6</v>
          </cell>
        </row>
        <row r="71">
          <cell r="G71" t="str">
            <v>105457-P.S.R. SAN AGUSTIN</v>
          </cell>
          <cell r="H71">
            <v>1</v>
          </cell>
          <cell r="I71">
            <v>1</v>
          </cell>
          <cell r="J71">
            <v>2</v>
          </cell>
        </row>
        <row r="72">
          <cell r="G72" t="str">
            <v>105458-P.S.R. TAHUINCO</v>
          </cell>
          <cell r="H72">
            <v>2</v>
          </cell>
          <cell r="I72">
            <v>1</v>
          </cell>
          <cell r="J72">
            <v>3</v>
          </cell>
        </row>
        <row r="73">
          <cell r="G73" t="str">
            <v>105491-P.S.R. QUELEN BAJO</v>
          </cell>
          <cell r="H73">
            <v>1</v>
          </cell>
          <cell r="I73">
            <v>2</v>
          </cell>
          <cell r="J73">
            <v>2</v>
          </cell>
          <cell r="K73">
            <v>5</v>
          </cell>
        </row>
        <row r="74">
          <cell r="G74" t="str">
            <v>105501-P.S.R. ARBOLEDA GRANDE</v>
          </cell>
          <cell r="H74">
            <v>1</v>
          </cell>
          <cell r="I74">
            <v>2</v>
          </cell>
          <cell r="J74">
            <v>1</v>
          </cell>
          <cell r="K74">
            <v>4</v>
          </cell>
        </row>
        <row r="75">
          <cell r="G75" t="str">
            <v>04301-OVALLE</v>
          </cell>
          <cell r="H75">
            <v>44</v>
          </cell>
          <cell r="I75">
            <v>42</v>
          </cell>
          <cell r="J75">
            <v>46</v>
          </cell>
          <cell r="K75">
            <v>26</v>
          </cell>
          <cell r="L75">
            <v>59</v>
          </cell>
          <cell r="M75">
            <v>28</v>
          </cell>
          <cell r="N75">
            <v>66</v>
          </cell>
          <cell r="O75">
            <v>67</v>
          </cell>
          <cell r="P75">
            <v>38</v>
          </cell>
          <cell r="Q75">
            <v>4</v>
          </cell>
          <cell r="R75">
            <v>18</v>
          </cell>
          <cell r="S75">
            <v>438</v>
          </cell>
        </row>
        <row r="76">
          <cell r="G76" t="str">
            <v>105315-CES. RURAL C. DE TAMAYA</v>
          </cell>
          <cell r="H76">
            <v>2</v>
          </cell>
          <cell r="I76">
            <v>4</v>
          </cell>
          <cell r="J76">
            <v>3</v>
          </cell>
          <cell r="K76">
            <v>1</v>
          </cell>
          <cell r="L76">
            <v>9</v>
          </cell>
          <cell r="M76">
            <v>7</v>
          </cell>
          <cell r="N76">
            <v>3</v>
          </cell>
          <cell r="O76">
            <v>1</v>
          </cell>
          <cell r="P76">
            <v>30</v>
          </cell>
        </row>
        <row r="77">
          <cell r="G77" t="str">
            <v>105317-CES. JORGE JORDAN D.</v>
          </cell>
          <cell r="H77">
            <v>14</v>
          </cell>
          <cell r="I77">
            <v>6</v>
          </cell>
          <cell r="J77">
            <v>13</v>
          </cell>
          <cell r="K77">
            <v>7</v>
          </cell>
          <cell r="L77">
            <v>23</v>
          </cell>
          <cell r="M77">
            <v>13</v>
          </cell>
          <cell r="N77">
            <v>9</v>
          </cell>
          <cell r="O77">
            <v>13</v>
          </cell>
          <cell r="P77">
            <v>11</v>
          </cell>
          <cell r="Q77">
            <v>8</v>
          </cell>
          <cell r="R77">
            <v>117</v>
          </cell>
        </row>
        <row r="78">
          <cell r="G78" t="str">
            <v>105322-CES. MARCOS MACUADA</v>
          </cell>
          <cell r="H78">
            <v>19</v>
          </cell>
          <cell r="I78">
            <v>17</v>
          </cell>
          <cell r="J78">
            <v>15</v>
          </cell>
          <cell r="K78">
            <v>8</v>
          </cell>
          <cell r="L78">
            <v>25</v>
          </cell>
          <cell r="M78">
            <v>35</v>
          </cell>
          <cell r="N78">
            <v>34</v>
          </cell>
          <cell r="O78">
            <v>14</v>
          </cell>
          <cell r="P78">
            <v>2</v>
          </cell>
          <cell r="Q78">
            <v>3</v>
          </cell>
          <cell r="R78">
            <v>172</v>
          </cell>
        </row>
        <row r="79">
          <cell r="G79" t="str">
            <v>105324-CES. SOTAQUI</v>
          </cell>
          <cell r="H79">
            <v>1</v>
          </cell>
          <cell r="I79">
            <v>6</v>
          </cell>
          <cell r="J79">
            <v>2</v>
          </cell>
          <cell r="K79">
            <v>2</v>
          </cell>
          <cell r="L79">
            <v>4</v>
          </cell>
          <cell r="M79">
            <v>1</v>
          </cell>
          <cell r="N79">
            <v>2</v>
          </cell>
          <cell r="O79">
            <v>1</v>
          </cell>
          <cell r="P79">
            <v>19</v>
          </cell>
        </row>
        <row r="80">
          <cell r="G80" t="str">
            <v>105415-P.S.R. BARRAZA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5</v>
          </cell>
        </row>
        <row r="81">
          <cell r="G81" t="str">
            <v>105416-P.S.R. CAMARICO                  </v>
          </cell>
          <cell r="H81">
            <v>1</v>
          </cell>
          <cell r="I81">
            <v>4</v>
          </cell>
          <cell r="J81">
            <v>1</v>
          </cell>
          <cell r="K81">
            <v>1</v>
          </cell>
          <cell r="L81">
            <v>1</v>
          </cell>
          <cell r="M81">
            <v>8</v>
          </cell>
        </row>
        <row r="82">
          <cell r="G82" t="str">
            <v>105417-P.S.R. ALCONES BAJOS</v>
          </cell>
          <cell r="H82">
            <v>1</v>
          </cell>
          <cell r="I82">
            <v>1</v>
          </cell>
          <cell r="J82">
            <v>1</v>
          </cell>
          <cell r="K82">
            <v>3</v>
          </cell>
        </row>
        <row r="83">
          <cell r="G83" t="str">
            <v>105419-P.S.R. LAS SOSSAS</v>
          </cell>
          <cell r="H83">
            <v>2</v>
          </cell>
          <cell r="I83">
            <v>1</v>
          </cell>
          <cell r="J83">
            <v>3</v>
          </cell>
        </row>
        <row r="84">
          <cell r="G84" t="str">
            <v>105420-P.S.R. LIMARI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4</v>
          </cell>
          <cell r="M84">
            <v>1</v>
          </cell>
          <cell r="N84">
            <v>9</v>
          </cell>
        </row>
        <row r="85">
          <cell r="G85" t="str">
            <v>105422-P.S.R. HORNILLOS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4</v>
          </cell>
        </row>
        <row r="86">
          <cell r="G86" t="str">
            <v>105437-P.S.R. CHALINGA</v>
          </cell>
          <cell r="H86">
            <v>1</v>
          </cell>
          <cell r="I86">
            <v>1</v>
          </cell>
        </row>
        <row r="87">
          <cell r="G87" t="str">
            <v>105439-P.S.R. CERRO BLANCO</v>
          </cell>
          <cell r="H87">
            <v>1</v>
          </cell>
          <cell r="I87">
            <v>1</v>
          </cell>
          <cell r="J87">
            <v>2</v>
          </cell>
        </row>
        <row r="88">
          <cell r="G88" t="str">
            <v>105507-P.S.R. HUAMALATA</v>
          </cell>
          <cell r="H88">
            <v>3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7</v>
          </cell>
        </row>
        <row r="89">
          <cell r="G89" t="str">
            <v>105510-P.S.R. RECOLETA</v>
          </cell>
          <cell r="H89">
            <v>2</v>
          </cell>
          <cell r="I89">
            <v>1</v>
          </cell>
          <cell r="J89">
            <v>2</v>
          </cell>
          <cell r="K89">
            <v>2</v>
          </cell>
          <cell r="L89">
            <v>1</v>
          </cell>
          <cell r="M89">
            <v>2</v>
          </cell>
          <cell r="N89">
            <v>1</v>
          </cell>
          <cell r="O89">
            <v>11</v>
          </cell>
        </row>
        <row r="90">
          <cell r="G90" t="str">
            <v>105722-CECOF SAN JOSE DE LA DEHESA</v>
          </cell>
          <cell r="H90">
            <v>2</v>
          </cell>
          <cell r="I90">
            <v>4</v>
          </cell>
          <cell r="J90">
            <v>4</v>
          </cell>
          <cell r="K90">
            <v>4</v>
          </cell>
          <cell r="L90">
            <v>2</v>
          </cell>
          <cell r="M90">
            <v>8</v>
          </cell>
          <cell r="N90">
            <v>4</v>
          </cell>
          <cell r="O90">
            <v>1</v>
          </cell>
          <cell r="P90">
            <v>29</v>
          </cell>
        </row>
        <row r="91">
          <cell r="G91" t="str">
            <v>105723-CECOF LIMARI</v>
          </cell>
          <cell r="H91">
            <v>3</v>
          </cell>
          <cell r="I91">
            <v>3</v>
          </cell>
          <cell r="J91">
            <v>5</v>
          </cell>
          <cell r="K91">
            <v>1</v>
          </cell>
          <cell r="L91">
            <v>1</v>
          </cell>
          <cell r="M91">
            <v>3</v>
          </cell>
          <cell r="N91">
            <v>1</v>
          </cell>
          <cell r="O91">
            <v>1</v>
          </cell>
          <cell r="P91">
            <v>18</v>
          </cell>
        </row>
        <row r="92">
          <cell r="G92" t="str">
            <v>04302-COMBARBALÁ</v>
          </cell>
          <cell r="H92">
            <v>5</v>
          </cell>
          <cell r="I92">
            <v>2</v>
          </cell>
          <cell r="J92">
            <v>5</v>
          </cell>
          <cell r="K92">
            <v>6</v>
          </cell>
          <cell r="L92">
            <v>6</v>
          </cell>
          <cell r="M92">
            <v>5</v>
          </cell>
          <cell r="N92">
            <v>3</v>
          </cell>
          <cell r="O92">
            <v>5</v>
          </cell>
          <cell r="P92">
            <v>11</v>
          </cell>
          <cell r="Q92">
            <v>5</v>
          </cell>
          <cell r="R92">
            <v>7</v>
          </cell>
          <cell r="S92">
            <v>60</v>
          </cell>
        </row>
        <row r="93">
          <cell r="G93" t="str">
            <v>105105-HOSPITAL COMBARBALA</v>
          </cell>
          <cell r="H93">
            <v>1</v>
          </cell>
          <cell r="I93">
            <v>4</v>
          </cell>
          <cell r="J93">
            <v>5</v>
          </cell>
          <cell r="K93">
            <v>5</v>
          </cell>
          <cell r="L93">
            <v>4</v>
          </cell>
          <cell r="M93">
            <v>2</v>
          </cell>
          <cell r="N93">
            <v>2</v>
          </cell>
          <cell r="O93">
            <v>4</v>
          </cell>
          <cell r="P93">
            <v>4</v>
          </cell>
          <cell r="Q93">
            <v>31</v>
          </cell>
        </row>
        <row r="94">
          <cell r="G94" t="str">
            <v>105434-P.S.R. SAN MARCOS</v>
          </cell>
          <cell r="H94">
            <v>1</v>
          </cell>
          <cell r="I94">
            <v>3</v>
          </cell>
          <cell r="J94">
            <v>4</v>
          </cell>
        </row>
        <row r="95">
          <cell r="G95" t="str">
            <v>105441-P.S.R. MANQUEHUA</v>
          </cell>
          <cell r="H95">
            <v>1</v>
          </cell>
          <cell r="I95">
            <v>1</v>
          </cell>
        </row>
        <row r="96">
          <cell r="G96" t="str">
            <v>105459-P.S.R. BARRANCAS                </v>
          </cell>
          <cell r="H96">
            <v>2</v>
          </cell>
          <cell r="I96">
            <v>2</v>
          </cell>
          <cell r="J96">
            <v>1</v>
          </cell>
          <cell r="K96">
            <v>5</v>
          </cell>
        </row>
        <row r="97">
          <cell r="G97" t="str">
            <v>105460-P.S.R. COGOTI 18</v>
          </cell>
          <cell r="H97">
            <v>1</v>
          </cell>
          <cell r="I97">
            <v>1</v>
          </cell>
          <cell r="J97">
            <v>2</v>
          </cell>
        </row>
        <row r="98">
          <cell r="G98" t="str">
            <v>105461-P.S.R. EL HUACHO</v>
          </cell>
          <cell r="H98">
            <v>1</v>
          </cell>
          <cell r="I98">
            <v>1</v>
          </cell>
        </row>
        <row r="99">
          <cell r="G99" t="str">
            <v>105462-P.S.R. EL SAUCE</v>
          </cell>
          <cell r="H99">
            <v>1</v>
          </cell>
          <cell r="I99">
            <v>2</v>
          </cell>
          <cell r="J99">
            <v>1</v>
          </cell>
          <cell r="K99">
            <v>4</v>
          </cell>
        </row>
        <row r="100">
          <cell r="G100" t="str">
            <v>105463-P.S.R. QUILITAPIA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4</v>
          </cell>
        </row>
        <row r="101">
          <cell r="G101" t="str">
            <v>105464-P.S.R. LA LIGUA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4</v>
          </cell>
        </row>
        <row r="102">
          <cell r="G102" t="str">
            <v>105465-P.S.R. RAMADILLA</v>
          </cell>
          <cell r="H102">
            <v>1</v>
          </cell>
          <cell r="I102">
            <v>1</v>
          </cell>
        </row>
        <row r="103">
          <cell r="G103" t="str">
            <v>105466-P.S.R. VALLE HERMOSO</v>
          </cell>
          <cell r="H103">
            <v>1</v>
          </cell>
          <cell r="I103">
            <v>1</v>
          </cell>
          <cell r="J103">
            <v>1</v>
          </cell>
          <cell r="K103">
            <v>3</v>
          </cell>
        </row>
        <row r="104">
          <cell r="G104" t="str">
            <v>04304-MONTE PATRIA</v>
          </cell>
          <cell r="H104">
            <v>16</v>
          </cell>
          <cell r="I104">
            <v>9</v>
          </cell>
          <cell r="J104">
            <v>15</v>
          </cell>
          <cell r="K104">
            <v>10</v>
          </cell>
          <cell r="L104">
            <v>2</v>
          </cell>
          <cell r="M104">
            <v>14</v>
          </cell>
          <cell r="N104">
            <v>12</v>
          </cell>
          <cell r="O104">
            <v>15</v>
          </cell>
          <cell r="P104">
            <v>13</v>
          </cell>
          <cell r="Q104">
            <v>7</v>
          </cell>
          <cell r="R104">
            <v>4</v>
          </cell>
          <cell r="S104">
            <v>117</v>
          </cell>
        </row>
        <row r="105">
          <cell r="G105" t="str">
            <v>105307-CES. RURAL MONTE PATRIA</v>
          </cell>
          <cell r="H105">
            <v>6</v>
          </cell>
          <cell r="I105">
            <v>4</v>
          </cell>
          <cell r="J105">
            <v>5</v>
          </cell>
          <cell r="K105">
            <v>3</v>
          </cell>
          <cell r="L105">
            <v>2</v>
          </cell>
          <cell r="M105">
            <v>7</v>
          </cell>
          <cell r="N105">
            <v>2</v>
          </cell>
          <cell r="O105">
            <v>4</v>
          </cell>
          <cell r="P105">
            <v>6</v>
          </cell>
          <cell r="Q105">
            <v>2</v>
          </cell>
          <cell r="R105">
            <v>1</v>
          </cell>
          <cell r="S105">
            <v>42</v>
          </cell>
        </row>
        <row r="106">
          <cell r="G106" t="str">
            <v>105311-CES. RURAL CHAÑARAL ALTO</v>
          </cell>
          <cell r="H106">
            <v>2</v>
          </cell>
          <cell r="I106">
            <v>3</v>
          </cell>
          <cell r="J106">
            <v>2</v>
          </cell>
          <cell r="K106">
            <v>1</v>
          </cell>
          <cell r="L106">
            <v>1</v>
          </cell>
          <cell r="M106">
            <v>4</v>
          </cell>
          <cell r="N106">
            <v>1</v>
          </cell>
          <cell r="O106">
            <v>2</v>
          </cell>
          <cell r="P106">
            <v>16</v>
          </cell>
        </row>
        <row r="107">
          <cell r="G107" t="str">
            <v>105312-CES. RURAL CAREN</v>
          </cell>
          <cell r="H107">
            <v>2</v>
          </cell>
          <cell r="I107">
            <v>1</v>
          </cell>
          <cell r="J107">
            <v>5</v>
          </cell>
          <cell r="K107">
            <v>3</v>
          </cell>
          <cell r="L107">
            <v>2</v>
          </cell>
          <cell r="M107">
            <v>2</v>
          </cell>
          <cell r="N107">
            <v>3</v>
          </cell>
          <cell r="O107">
            <v>3</v>
          </cell>
          <cell r="P107">
            <v>21</v>
          </cell>
        </row>
        <row r="108">
          <cell r="G108" t="str">
            <v>105318-CES. RURAL EL PALQUI</v>
          </cell>
          <cell r="H108">
            <v>1</v>
          </cell>
          <cell r="I108">
            <v>2</v>
          </cell>
          <cell r="J108">
            <v>1</v>
          </cell>
          <cell r="K108">
            <v>2</v>
          </cell>
          <cell r="L108">
            <v>1</v>
          </cell>
          <cell r="M108">
            <v>3</v>
          </cell>
          <cell r="N108">
            <v>4</v>
          </cell>
          <cell r="O108">
            <v>2</v>
          </cell>
          <cell r="P108">
            <v>1</v>
          </cell>
          <cell r="Q108">
            <v>17</v>
          </cell>
        </row>
        <row r="109">
          <cell r="G109" t="str">
            <v>105427-P.S.R. HACIENDA VALDIVIA</v>
          </cell>
          <cell r="H109">
            <v>1</v>
          </cell>
          <cell r="I109">
            <v>2</v>
          </cell>
          <cell r="J109">
            <v>1</v>
          </cell>
          <cell r="K109">
            <v>4</v>
          </cell>
        </row>
        <row r="110">
          <cell r="G110" t="str">
            <v>105431-P.S.R. PEDREGAL</v>
          </cell>
          <cell r="H110">
            <v>2</v>
          </cell>
          <cell r="I110">
            <v>1</v>
          </cell>
          <cell r="J110">
            <v>1</v>
          </cell>
          <cell r="K110">
            <v>4</v>
          </cell>
        </row>
        <row r="111">
          <cell r="G111" t="str">
            <v>105432-P.S.R. RAPEL</v>
          </cell>
          <cell r="H111">
            <v>1</v>
          </cell>
          <cell r="I111">
            <v>1</v>
          </cell>
          <cell r="J111">
            <v>2</v>
          </cell>
        </row>
        <row r="112">
          <cell r="G112" t="str">
            <v>105435-P.S.R. TULAHUEN</v>
          </cell>
          <cell r="H112">
            <v>3</v>
          </cell>
          <cell r="I112">
            <v>1</v>
          </cell>
          <cell r="J112">
            <v>3</v>
          </cell>
          <cell r="K112">
            <v>2</v>
          </cell>
          <cell r="L112">
            <v>9</v>
          </cell>
        </row>
        <row r="113">
          <cell r="G113" t="str">
            <v>105436-P.S.R. EL MAITEN</v>
          </cell>
          <cell r="H113">
            <v>1</v>
          </cell>
          <cell r="I113">
            <v>1</v>
          </cell>
        </row>
        <row r="114">
          <cell r="G114" t="str">
            <v>105489-P.S.R. RAMADAS DE TULAHUEN</v>
          </cell>
          <cell r="H114">
            <v>1</v>
          </cell>
          <cell r="I114">
            <v>1</v>
          </cell>
        </row>
        <row r="115">
          <cell r="G115" t="str">
            <v>04304-PUNITAQUI</v>
          </cell>
          <cell r="H115">
            <v>10</v>
          </cell>
          <cell r="I115">
            <v>3</v>
          </cell>
          <cell r="J115">
            <v>6</v>
          </cell>
          <cell r="K115">
            <v>7</v>
          </cell>
          <cell r="L115">
            <v>6</v>
          </cell>
          <cell r="M115">
            <v>7</v>
          </cell>
          <cell r="N115">
            <v>9</v>
          </cell>
          <cell r="O115">
            <v>5</v>
          </cell>
          <cell r="P115">
            <v>1</v>
          </cell>
          <cell r="Q115">
            <v>5</v>
          </cell>
          <cell r="R115">
            <v>59</v>
          </cell>
        </row>
        <row r="116">
          <cell r="G116" t="str">
            <v>105308-CES. RURAL PUNITAQUI</v>
          </cell>
          <cell r="H116">
            <v>10</v>
          </cell>
          <cell r="I116">
            <v>3</v>
          </cell>
          <cell r="J116">
            <v>6</v>
          </cell>
          <cell r="K116">
            <v>7</v>
          </cell>
          <cell r="L116">
            <v>6</v>
          </cell>
          <cell r="M116">
            <v>7</v>
          </cell>
          <cell r="N116">
            <v>8</v>
          </cell>
          <cell r="O116">
            <v>3</v>
          </cell>
          <cell r="P116">
            <v>5</v>
          </cell>
          <cell r="Q116">
            <v>55</v>
          </cell>
        </row>
        <row r="117">
          <cell r="G117" t="str">
            <v>105440-P.S.R. DIVISADERO</v>
          </cell>
          <cell r="H117">
            <v>1</v>
          </cell>
          <cell r="I117">
            <v>2</v>
          </cell>
          <cell r="J117">
            <v>1</v>
          </cell>
          <cell r="K117">
            <v>4</v>
          </cell>
        </row>
        <row r="118">
          <cell r="G118" t="str">
            <v>04305-RIO HURTADO</v>
          </cell>
          <cell r="H118">
            <v>1</v>
          </cell>
          <cell r="I118">
            <v>2</v>
          </cell>
          <cell r="J118">
            <v>2</v>
          </cell>
          <cell r="K118">
            <v>4</v>
          </cell>
          <cell r="L118">
            <v>3</v>
          </cell>
          <cell r="M118">
            <v>3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19</v>
          </cell>
        </row>
        <row r="119">
          <cell r="G119" t="str">
            <v>105310-CES. RURAL PICHASCA</v>
          </cell>
          <cell r="H119">
            <v>1</v>
          </cell>
          <cell r="I119">
            <v>1</v>
          </cell>
          <cell r="J119">
            <v>2</v>
          </cell>
          <cell r="K119">
            <v>2</v>
          </cell>
          <cell r="L119">
            <v>2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12</v>
          </cell>
        </row>
        <row r="120">
          <cell r="G120" t="str">
            <v>105409-P.S.R. EL CHAÑAR</v>
          </cell>
          <cell r="H120">
            <v>1</v>
          </cell>
          <cell r="I120">
            <v>1</v>
          </cell>
        </row>
        <row r="121">
          <cell r="G121" t="str">
            <v>105410-P.S.R. HURTADO</v>
          </cell>
          <cell r="H121">
            <v>1</v>
          </cell>
          <cell r="I121">
            <v>1</v>
          </cell>
        </row>
        <row r="122">
          <cell r="G122" t="str">
            <v>105411-P.S.R. LAS BREAS</v>
          </cell>
          <cell r="H122">
            <v>1</v>
          </cell>
          <cell r="I122">
            <v>1</v>
          </cell>
          <cell r="J122">
            <v>1</v>
          </cell>
          <cell r="K122">
            <v>3</v>
          </cell>
        </row>
        <row r="123">
          <cell r="G123" t="str">
            <v>105414-P.S.R. SERON</v>
          </cell>
          <cell r="H123">
            <v>1</v>
          </cell>
          <cell r="I123">
            <v>1</v>
          </cell>
          <cell r="J123">
            <v>2</v>
          </cell>
        </row>
        <row r="124">
          <cell r="G124" t="str">
            <v>Total general</v>
          </cell>
          <cell r="H124">
            <v>249</v>
          </cell>
          <cell r="I124">
            <v>271</v>
          </cell>
          <cell r="J124">
            <v>329</v>
          </cell>
          <cell r="K124">
            <v>278</v>
          </cell>
          <cell r="L124">
            <v>313</v>
          </cell>
          <cell r="M124">
            <v>253</v>
          </cell>
          <cell r="N124">
            <v>337</v>
          </cell>
          <cell r="O124">
            <v>375</v>
          </cell>
          <cell r="P124">
            <v>279</v>
          </cell>
          <cell r="Q124">
            <v>184</v>
          </cell>
          <cell r="R124">
            <v>154</v>
          </cell>
          <cell r="S124">
            <v>3022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183</v>
          </cell>
          <cell r="P4">
            <v>152</v>
          </cell>
          <cell r="Q4">
            <v>109</v>
          </cell>
          <cell r="R4">
            <v>61</v>
          </cell>
          <cell r="S4">
            <v>1591</v>
          </cell>
          <cell r="AB4" t="str">
            <v>04101-LA SERENA</v>
          </cell>
          <cell r="AC4">
            <v>44</v>
          </cell>
          <cell r="AD4">
            <v>103</v>
          </cell>
          <cell r="AE4">
            <v>71</v>
          </cell>
          <cell r="AF4">
            <v>85</v>
          </cell>
          <cell r="AG4">
            <v>56</v>
          </cell>
          <cell r="AH4">
            <v>321</v>
          </cell>
          <cell r="AI4">
            <v>74</v>
          </cell>
          <cell r="AJ4">
            <v>79</v>
          </cell>
          <cell r="AK4">
            <v>57</v>
          </cell>
          <cell r="AL4">
            <v>57</v>
          </cell>
          <cell r="AM4">
            <v>46</v>
          </cell>
          <cell r="AN4">
            <v>993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6</v>
          </cell>
          <cell r="P5">
            <v>36</v>
          </cell>
          <cell r="Q5">
            <v>7</v>
          </cell>
          <cell r="R5">
            <v>4</v>
          </cell>
          <cell r="S5">
            <v>165</v>
          </cell>
          <cell r="AB5" t="str">
            <v>105300-CES. CARDENAL CARO</v>
          </cell>
          <cell r="AC5">
            <v>9</v>
          </cell>
          <cell r="AD5">
            <v>9</v>
          </cell>
          <cell r="AE5">
            <v>9</v>
          </cell>
          <cell r="AF5">
            <v>25</v>
          </cell>
          <cell r="AG5">
            <v>9</v>
          </cell>
          <cell r="AH5">
            <v>14</v>
          </cell>
          <cell r="AI5">
            <v>20</v>
          </cell>
          <cell r="AJ5">
            <v>8</v>
          </cell>
          <cell r="AK5">
            <v>10</v>
          </cell>
          <cell r="AL5">
            <v>4</v>
          </cell>
          <cell r="AM5">
            <v>4</v>
          </cell>
          <cell r="AN5">
            <v>121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29</v>
          </cell>
          <cell r="P6">
            <v>42</v>
          </cell>
          <cell r="Q6">
            <v>32</v>
          </cell>
          <cell r="R6">
            <v>22</v>
          </cell>
          <cell r="S6">
            <v>392</v>
          </cell>
          <cell r="AB6" t="str">
            <v>105301-CES. LAS COMPAÑIAS</v>
          </cell>
          <cell r="AC6">
            <v>18</v>
          </cell>
          <cell r="AD6">
            <v>46</v>
          </cell>
          <cell r="AE6">
            <v>35</v>
          </cell>
          <cell r="AF6">
            <v>32</v>
          </cell>
          <cell r="AG6">
            <v>30</v>
          </cell>
          <cell r="AH6">
            <v>28</v>
          </cell>
          <cell r="AI6">
            <v>26</v>
          </cell>
          <cell r="AJ6">
            <v>34</v>
          </cell>
          <cell r="AK6">
            <v>33</v>
          </cell>
          <cell r="AL6">
            <v>25</v>
          </cell>
          <cell r="AM6">
            <v>20</v>
          </cell>
          <cell r="AN6">
            <v>327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30</v>
          </cell>
          <cell r="P7">
            <v>30</v>
          </cell>
          <cell r="Q7">
            <v>28</v>
          </cell>
          <cell r="R7">
            <v>12</v>
          </cell>
          <cell r="S7">
            <v>337</v>
          </cell>
          <cell r="AB7" t="str">
            <v>105302-CES. PEDRO AGUIRRE C.</v>
          </cell>
          <cell r="AC7">
            <v>11</v>
          </cell>
          <cell r="AD7">
            <v>10</v>
          </cell>
          <cell r="AE7">
            <v>19</v>
          </cell>
          <cell r="AF7">
            <v>23</v>
          </cell>
          <cell r="AG7">
            <v>17</v>
          </cell>
          <cell r="AH7">
            <v>70</v>
          </cell>
          <cell r="AI7">
            <v>20</v>
          </cell>
          <cell r="AJ7">
            <v>17</v>
          </cell>
          <cell r="AK7">
            <v>10</v>
          </cell>
          <cell r="AL7">
            <v>26</v>
          </cell>
          <cell r="AM7">
            <v>22</v>
          </cell>
          <cell r="AN7">
            <v>245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8</v>
          </cell>
          <cell r="P8">
            <v>7</v>
          </cell>
          <cell r="Q8">
            <v>9</v>
          </cell>
          <cell r="R8">
            <v>121</v>
          </cell>
          <cell r="AB8" t="str">
            <v>105313-CES. SCHAFFHAUSER</v>
          </cell>
          <cell r="AC8">
            <v>55</v>
          </cell>
          <cell r="AD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45</v>
          </cell>
          <cell r="P9">
            <v>16</v>
          </cell>
          <cell r="Q9">
            <v>15</v>
          </cell>
          <cell r="R9">
            <v>16</v>
          </cell>
          <cell r="S9">
            <v>268</v>
          </cell>
          <cell r="AB9" t="str">
            <v>105319-CES. CARDENAL R.S.H.</v>
          </cell>
          <cell r="AC9">
            <v>1</v>
          </cell>
          <cell r="AD9">
            <v>148</v>
          </cell>
          <cell r="AE9">
            <v>2</v>
          </cell>
          <cell r="AF9">
            <v>2</v>
          </cell>
          <cell r="AG9">
            <v>1</v>
          </cell>
          <cell r="AH9">
            <v>154</v>
          </cell>
        </row>
        <row r="10">
          <cell r="G10" t="str">
            <v>105325-CESFAM JUAN PABLO II</v>
          </cell>
          <cell r="H10">
            <v>12</v>
          </cell>
          <cell r="I10">
            <v>47</v>
          </cell>
          <cell r="J10">
            <v>59</v>
          </cell>
          <cell r="K10">
            <v>53</v>
          </cell>
          <cell r="L10">
            <v>13</v>
          </cell>
          <cell r="M10">
            <v>12</v>
          </cell>
          <cell r="N10">
            <v>5</v>
          </cell>
          <cell r="O10">
            <v>201</v>
          </cell>
          <cell r="AB10" t="str">
            <v>105325-CESFAM JUAN PABLO II</v>
          </cell>
          <cell r="AC10">
            <v>38</v>
          </cell>
          <cell r="AD10">
            <v>1</v>
          </cell>
          <cell r="AE10">
            <v>17</v>
          </cell>
          <cell r="AF10">
            <v>56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M11">
            <v>4</v>
          </cell>
          <cell r="N11">
            <v>6</v>
          </cell>
          <cell r="O11">
            <v>2</v>
          </cell>
          <cell r="P11">
            <v>2</v>
          </cell>
          <cell r="Q11">
            <v>1</v>
          </cell>
          <cell r="R11">
            <v>36</v>
          </cell>
          <cell r="AB11" t="str">
            <v>105700-CECOF VILLA EL INDIO</v>
          </cell>
          <cell r="AC11">
            <v>3</v>
          </cell>
          <cell r="AD11">
            <v>3</v>
          </cell>
          <cell r="AE11">
            <v>1</v>
          </cell>
          <cell r="AF11">
            <v>3</v>
          </cell>
          <cell r="AG11">
            <v>2</v>
          </cell>
          <cell r="AH11">
            <v>12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7</v>
          </cell>
          <cell r="AB12" t="str">
            <v>105701-CECOF VILLA ALEMANIA</v>
          </cell>
          <cell r="AC12">
            <v>2</v>
          </cell>
          <cell r="AD12">
            <v>7</v>
          </cell>
          <cell r="AE12">
            <v>5</v>
          </cell>
          <cell r="AF12">
            <v>6</v>
          </cell>
          <cell r="AG12">
            <v>3</v>
          </cell>
          <cell r="AH12">
            <v>23</v>
          </cell>
        </row>
        <row r="13">
          <cell r="G13" t="str">
            <v>105402-P.S.R. EL ROMERO</v>
          </cell>
          <cell r="H13">
            <v>1</v>
          </cell>
          <cell r="I13">
            <v>1</v>
          </cell>
          <cell r="J13">
            <v>1</v>
          </cell>
          <cell r="K13">
            <v>3</v>
          </cell>
          <cell r="AB13" t="str">
            <v>04102-COQUIMBO</v>
          </cell>
          <cell r="AC13">
            <v>31</v>
          </cell>
          <cell r="AD13">
            <v>52</v>
          </cell>
          <cell r="AE13">
            <v>63</v>
          </cell>
          <cell r="AF13">
            <v>68</v>
          </cell>
          <cell r="AG13">
            <v>50</v>
          </cell>
          <cell r="AH13">
            <v>79</v>
          </cell>
          <cell r="AI13">
            <v>108</v>
          </cell>
          <cell r="AJ13">
            <v>103</v>
          </cell>
          <cell r="AK13">
            <v>50</v>
          </cell>
          <cell r="AL13">
            <v>60</v>
          </cell>
          <cell r="AM13">
            <v>40</v>
          </cell>
          <cell r="AN13">
            <v>704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J14">
            <v>1</v>
          </cell>
          <cell r="K14">
            <v>7</v>
          </cell>
          <cell r="AB14" t="str">
            <v>105303-CES. SAN JUAN</v>
          </cell>
          <cell r="AC14">
            <v>3</v>
          </cell>
          <cell r="AD14">
            <v>2</v>
          </cell>
          <cell r="AE14">
            <v>5</v>
          </cell>
          <cell r="AF14">
            <v>3</v>
          </cell>
          <cell r="AG14">
            <v>1</v>
          </cell>
          <cell r="AH14">
            <v>37</v>
          </cell>
          <cell r="AI14">
            <v>2</v>
          </cell>
          <cell r="AJ14">
            <v>6</v>
          </cell>
          <cell r="AK14">
            <v>5</v>
          </cell>
          <cell r="AL14">
            <v>64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M15">
            <v>3</v>
          </cell>
          <cell r="N15">
            <v>2</v>
          </cell>
          <cell r="O15">
            <v>3</v>
          </cell>
          <cell r="P15">
            <v>1</v>
          </cell>
          <cell r="Q15">
            <v>25</v>
          </cell>
          <cell r="AB15" t="str">
            <v>105304-CES. SANTA CECILIA</v>
          </cell>
          <cell r="AC15">
            <v>11</v>
          </cell>
          <cell r="AD15">
            <v>12</v>
          </cell>
          <cell r="AE15">
            <v>8</v>
          </cell>
          <cell r="AF15">
            <v>8</v>
          </cell>
          <cell r="AG15">
            <v>4</v>
          </cell>
          <cell r="AH15">
            <v>13</v>
          </cell>
          <cell r="AI15">
            <v>14</v>
          </cell>
          <cell r="AJ15">
            <v>18</v>
          </cell>
          <cell r="AK15">
            <v>5</v>
          </cell>
          <cell r="AL15">
            <v>10</v>
          </cell>
          <cell r="AM15">
            <v>5</v>
          </cell>
          <cell r="AN15">
            <v>108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2</v>
          </cell>
          <cell r="AB16" t="str">
            <v>105305-CES. TIERRAS BLANCAS</v>
          </cell>
          <cell r="AC16">
            <v>15</v>
          </cell>
          <cell r="AD16">
            <v>3</v>
          </cell>
          <cell r="AE16">
            <v>2</v>
          </cell>
          <cell r="AF16">
            <v>20</v>
          </cell>
          <cell r="AG16">
            <v>24</v>
          </cell>
          <cell r="AH16">
            <v>45</v>
          </cell>
          <cell r="AI16">
            <v>16</v>
          </cell>
          <cell r="AJ16">
            <v>36</v>
          </cell>
          <cell r="AK16">
            <v>24</v>
          </cell>
          <cell r="AL16">
            <v>16</v>
          </cell>
          <cell r="AM16">
            <v>17</v>
          </cell>
          <cell r="AN16">
            <v>218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K17">
            <v>2</v>
          </cell>
          <cell r="L17">
            <v>6</v>
          </cell>
          <cell r="M17">
            <v>4</v>
          </cell>
          <cell r="N17">
            <v>2</v>
          </cell>
          <cell r="O17">
            <v>3</v>
          </cell>
          <cell r="P17">
            <v>1</v>
          </cell>
          <cell r="Q17">
            <v>27</v>
          </cell>
          <cell r="AB17" t="str">
            <v>105321-CES. RURAL  TONGOY</v>
          </cell>
          <cell r="AC17">
            <v>1</v>
          </cell>
          <cell r="AD17">
            <v>4</v>
          </cell>
          <cell r="AE17">
            <v>3</v>
          </cell>
          <cell r="AF17">
            <v>1</v>
          </cell>
          <cell r="AG17">
            <v>2</v>
          </cell>
          <cell r="AH17">
            <v>3</v>
          </cell>
          <cell r="AI17">
            <v>2</v>
          </cell>
          <cell r="AJ17">
            <v>16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196</v>
          </cell>
          <cell r="P18">
            <v>161</v>
          </cell>
          <cell r="Q18">
            <v>145</v>
          </cell>
          <cell r="R18">
            <v>98</v>
          </cell>
          <cell r="S18">
            <v>1850</v>
          </cell>
          <cell r="AB18" t="str">
            <v>105323-CES. DR. SERGIO AGUILAR</v>
          </cell>
          <cell r="AC18">
            <v>31</v>
          </cell>
          <cell r="AD18">
            <v>45</v>
          </cell>
          <cell r="AE18">
            <v>33</v>
          </cell>
          <cell r="AF18">
            <v>21</v>
          </cell>
          <cell r="AG18">
            <v>17</v>
          </cell>
          <cell r="AH18">
            <v>37</v>
          </cell>
          <cell r="AI18">
            <v>36</v>
          </cell>
          <cell r="AJ18">
            <v>11</v>
          </cell>
          <cell r="AK18">
            <v>26</v>
          </cell>
          <cell r="AL18">
            <v>16</v>
          </cell>
          <cell r="AM18">
            <v>273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35</v>
          </cell>
          <cell r="P19">
            <v>44</v>
          </cell>
          <cell r="Q19">
            <v>24</v>
          </cell>
          <cell r="R19">
            <v>24</v>
          </cell>
          <cell r="S19">
            <v>399</v>
          </cell>
          <cell r="AB19" t="str">
            <v>105404-P.S.R. EL TANGUE                         </v>
          </cell>
          <cell r="AC19">
            <v>3</v>
          </cell>
          <cell r="AD19">
            <v>1</v>
          </cell>
          <cell r="AE19">
            <v>4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24</v>
          </cell>
          <cell r="P20">
            <v>25</v>
          </cell>
          <cell r="Q20">
            <v>12</v>
          </cell>
          <cell r="R20">
            <v>4</v>
          </cell>
          <cell r="S20">
            <v>204</v>
          </cell>
          <cell r="AB20" t="str">
            <v>105405-P.S.R. GUANAQUEROS</v>
          </cell>
          <cell r="AC20">
            <v>1</v>
          </cell>
          <cell r="AD20">
            <v>2</v>
          </cell>
          <cell r="AE20">
            <v>1</v>
          </cell>
          <cell r="AF20">
            <v>5</v>
          </cell>
          <cell r="AG20">
            <v>2</v>
          </cell>
          <cell r="AH20">
            <v>11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50</v>
          </cell>
          <cell r="P21">
            <v>44</v>
          </cell>
          <cell r="Q21">
            <v>35</v>
          </cell>
          <cell r="R21">
            <v>32</v>
          </cell>
          <cell r="S21">
            <v>524</v>
          </cell>
          <cell r="AB21" t="str">
            <v>105406-P.S.R. PAN DE AZUCAR</v>
          </cell>
          <cell r="AC21">
            <v>1</v>
          </cell>
          <cell r="AD21">
            <v>3</v>
          </cell>
          <cell r="AE21">
            <v>4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J22">
            <v>6</v>
          </cell>
          <cell r="K22">
            <v>8</v>
          </cell>
          <cell r="L22">
            <v>7</v>
          </cell>
          <cell r="M22">
            <v>6</v>
          </cell>
          <cell r="N22">
            <v>4</v>
          </cell>
          <cell r="O22">
            <v>2</v>
          </cell>
          <cell r="P22">
            <v>2</v>
          </cell>
          <cell r="Q22">
            <v>39</v>
          </cell>
          <cell r="AB22" t="str">
            <v>105407-P.S.R. TAMBILLOS</v>
          </cell>
          <cell r="AC22">
            <v>1</v>
          </cell>
          <cell r="AD22">
            <v>1</v>
          </cell>
          <cell r="AE22">
            <v>2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59</v>
          </cell>
          <cell r="P23">
            <v>35</v>
          </cell>
          <cell r="Q23">
            <v>54</v>
          </cell>
          <cell r="R23">
            <v>30</v>
          </cell>
          <cell r="S23">
            <v>530</v>
          </cell>
          <cell r="AB23" t="str">
            <v>105705-CECOF EL ALBA</v>
          </cell>
          <cell r="AC23">
            <v>3</v>
          </cell>
          <cell r="AD23">
            <v>1</v>
          </cell>
          <cell r="AE23">
            <v>4</v>
          </cell>
        </row>
        <row r="24">
          <cell r="G24" t="str">
            <v>105404-P.S.R. EL TANGUE                         </v>
          </cell>
          <cell r="H24">
            <v>1</v>
          </cell>
          <cell r="I24">
            <v>3</v>
          </cell>
          <cell r="J24">
            <v>3</v>
          </cell>
          <cell r="K24">
            <v>2</v>
          </cell>
          <cell r="L24">
            <v>1</v>
          </cell>
          <cell r="M24">
            <v>10</v>
          </cell>
          <cell r="N24">
            <v>6</v>
          </cell>
          <cell r="O24">
            <v>5</v>
          </cell>
          <cell r="P24">
            <v>6</v>
          </cell>
          <cell r="Q24">
            <v>37</v>
          </cell>
          <cell r="AB24" t="str">
            <v>04103-ANDACOLLO</v>
          </cell>
          <cell r="AC24">
            <v>1</v>
          </cell>
          <cell r="AD24">
            <v>7</v>
          </cell>
          <cell r="AE24">
            <v>6</v>
          </cell>
          <cell r="AF24">
            <v>5</v>
          </cell>
          <cell r="AG24">
            <v>8</v>
          </cell>
          <cell r="AH24">
            <v>5</v>
          </cell>
          <cell r="AI24">
            <v>5</v>
          </cell>
          <cell r="AJ24">
            <v>4</v>
          </cell>
          <cell r="AK24">
            <v>11</v>
          </cell>
          <cell r="AL24">
            <v>4</v>
          </cell>
          <cell r="AM24">
            <v>4</v>
          </cell>
          <cell r="AN24">
            <v>60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M25">
            <v>2</v>
          </cell>
          <cell r="N25">
            <v>18</v>
          </cell>
          <cell r="AB25" t="str">
            <v>105106-HOSPITAL ANDACOLLO</v>
          </cell>
          <cell r="AC25">
            <v>1</v>
          </cell>
          <cell r="AD25">
            <v>7</v>
          </cell>
          <cell r="AE25">
            <v>6</v>
          </cell>
          <cell r="AF25">
            <v>5</v>
          </cell>
          <cell r="AG25">
            <v>8</v>
          </cell>
          <cell r="AH25">
            <v>5</v>
          </cell>
          <cell r="AI25">
            <v>5</v>
          </cell>
          <cell r="AJ25">
            <v>4</v>
          </cell>
          <cell r="AK25">
            <v>11</v>
          </cell>
          <cell r="AL25">
            <v>4</v>
          </cell>
          <cell r="AM25">
            <v>4</v>
          </cell>
          <cell r="AN25">
            <v>60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10</v>
          </cell>
          <cell r="P26">
            <v>3</v>
          </cell>
          <cell r="Q26">
            <v>10</v>
          </cell>
          <cell r="R26">
            <v>4</v>
          </cell>
          <cell r="S26">
            <v>67</v>
          </cell>
          <cell r="AB26" t="str">
            <v>04104-LA HIGUERA</v>
          </cell>
          <cell r="AC26">
            <v>2</v>
          </cell>
          <cell r="AD26">
            <v>1</v>
          </cell>
          <cell r="AE26">
            <v>1</v>
          </cell>
          <cell r="AF26">
            <v>4</v>
          </cell>
        </row>
        <row r="27">
          <cell r="G27" t="str">
            <v>105407-P.S.R. TAMBILLOS</v>
          </cell>
          <cell r="H27">
            <v>1</v>
          </cell>
          <cell r="I27">
            <v>2</v>
          </cell>
          <cell r="J27">
            <v>1</v>
          </cell>
          <cell r="K27">
            <v>3</v>
          </cell>
          <cell r="L27">
            <v>2</v>
          </cell>
          <cell r="M27">
            <v>2</v>
          </cell>
          <cell r="N27">
            <v>11</v>
          </cell>
          <cell r="AB27" t="str">
            <v>105505-P.S.R. LOS CHOROS</v>
          </cell>
          <cell r="AC27">
            <v>2</v>
          </cell>
          <cell r="AD27">
            <v>1</v>
          </cell>
          <cell r="AE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1</v>
          </cell>
          <cell r="N28">
            <v>6</v>
          </cell>
          <cell r="O28">
            <v>1</v>
          </cell>
          <cell r="P28">
            <v>2</v>
          </cell>
          <cell r="Q28">
            <v>2</v>
          </cell>
          <cell r="R28">
            <v>21</v>
          </cell>
          <cell r="AB28" t="str">
            <v>105506-P.S.R. EL TRAPICHE</v>
          </cell>
          <cell r="AC28">
            <v>1</v>
          </cell>
          <cell r="AD28">
            <v>1</v>
          </cell>
          <cell r="AE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8</v>
          </cell>
          <cell r="P29">
            <v>9</v>
          </cell>
          <cell r="Q29">
            <v>5</v>
          </cell>
          <cell r="R29">
            <v>3</v>
          </cell>
          <cell r="S29">
            <v>90</v>
          </cell>
          <cell r="AB29" t="str">
            <v>105500-P.S.R. CALETA HORNOS        </v>
          </cell>
          <cell r="AC29">
            <v>2</v>
          </cell>
          <cell r="AD29">
            <v>1</v>
          </cell>
          <cell r="AE29">
            <v>1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8</v>
          </cell>
          <cell r="P30">
            <v>9</v>
          </cell>
          <cell r="Q30">
            <v>5</v>
          </cell>
          <cell r="R30">
            <v>3</v>
          </cell>
          <cell r="S30">
            <v>90</v>
          </cell>
          <cell r="AB30" t="str">
            <v>04105-PAIHUANO</v>
          </cell>
          <cell r="AC30">
            <v>2</v>
          </cell>
          <cell r="AD30">
            <v>1</v>
          </cell>
          <cell r="AE30">
            <v>3</v>
          </cell>
          <cell r="AF30">
            <v>4</v>
          </cell>
          <cell r="AG30">
            <v>10</v>
          </cell>
        </row>
        <row r="31">
          <cell r="G31" t="str">
            <v>04104-LA HIGUERA</v>
          </cell>
          <cell r="H31">
            <v>3</v>
          </cell>
          <cell r="I31">
            <v>1</v>
          </cell>
          <cell r="J31">
            <v>4</v>
          </cell>
          <cell r="K31">
            <v>1</v>
          </cell>
          <cell r="L31">
            <v>3</v>
          </cell>
          <cell r="M31">
            <v>4</v>
          </cell>
          <cell r="N31">
            <v>4</v>
          </cell>
          <cell r="O31">
            <v>20</v>
          </cell>
          <cell r="AB31" t="str">
            <v>105306-CES. PAIHUANO</v>
          </cell>
          <cell r="AC31">
            <v>2</v>
          </cell>
          <cell r="AD31">
            <v>1</v>
          </cell>
          <cell r="AE31">
            <v>3</v>
          </cell>
          <cell r="AF31">
            <v>4</v>
          </cell>
          <cell r="AG31">
            <v>10</v>
          </cell>
        </row>
        <row r="32">
          <cell r="G32" t="str">
            <v>105505-P.S.R. LOS CHOROS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AB32" t="str">
            <v>04106-VICUÑA</v>
          </cell>
          <cell r="AC32">
            <v>1</v>
          </cell>
          <cell r="AD32">
            <v>4</v>
          </cell>
          <cell r="AE32">
            <v>1</v>
          </cell>
          <cell r="AF32">
            <v>1</v>
          </cell>
          <cell r="AG32">
            <v>2</v>
          </cell>
          <cell r="AH32">
            <v>6</v>
          </cell>
          <cell r="AI32">
            <v>9</v>
          </cell>
          <cell r="AJ32">
            <v>5</v>
          </cell>
          <cell r="AK32">
            <v>2</v>
          </cell>
          <cell r="AL32">
            <v>7</v>
          </cell>
          <cell r="AM32">
            <v>38</v>
          </cell>
        </row>
        <row r="33">
          <cell r="G33" t="str">
            <v>105506-P.S.R. EL TRAPICHE</v>
          </cell>
          <cell r="H33">
            <v>1</v>
          </cell>
          <cell r="I33">
            <v>1</v>
          </cell>
          <cell r="J33">
            <v>3</v>
          </cell>
          <cell r="K33">
            <v>2</v>
          </cell>
          <cell r="L33">
            <v>2</v>
          </cell>
          <cell r="M33">
            <v>4</v>
          </cell>
          <cell r="AB33" t="str">
            <v>105107-HOSPITAL VICUÑA</v>
          </cell>
          <cell r="AC33">
            <v>1</v>
          </cell>
          <cell r="AD33">
            <v>3</v>
          </cell>
          <cell r="AE33">
            <v>1</v>
          </cell>
          <cell r="AF33">
            <v>1</v>
          </cell>
          <cell r="AG33">
            <v>2</v>
          </cell>
          <cell r="AH33">
            <v>6</v>
          </cell>
          <cell r="AI33">
            <v>9</v>
          </cell>
          <cell r="AJ33">
            <v>5</v>
          </cell>
          <cell r="AK33">
            <v>2</v>
          </cell>
          <cell r="AL33">
            <v>7</v>
          </cell>
          <cell r="AM33">
            <v>37</v>
          </cell>
        </row>
        <row r="34">
          <cell r="G34" t="str">
            <v>105314-CES. LA HIGUERA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3</v>
          </cell>
          <cell r="AB34" t="str">
            <v>105467-P.S.R. DIAGUITAS</v>
          </cell>
          <cell r="AC34">
            <v>1</v>
          </cell>
          <cell r="AD34">
            <v>1</v>
          </cell>
        </row>
        <row r="35">
          <cell r="G35" t="str">
            <v>105500-P.S.R. CALETA HORNOS        </v>
          </cell>
          <cell r="H35">
            <v>1</v>
          </cell>
          <cell r="I35">
            <v>1</v>
          </cell>
          <cell r="J35">
            <v>3</v>
          </cell>
          <cell r="K35">
            <v>2</v>
          </cell>
          <cell r="L35">
            <v>2</v>
          </cell>
          <cell r="M35">
            <v>8</v>
          </cell>
          <cell r="AB35" t="str">
            <v>04201-ILLAPEL</v>
          </cell>
          <cell r="AC35">
            <v>9</v>
          </cell>
          <cell r="AD35">
            <v>7</v>
          </cell>
          <cell r="AE35">
            <v>20</v>
          </cell>
          <cell r="AF35">
            <v>10</v>
          </cell>
          <cell r="AG35">
            <v>17</v>
          </cell>
          <cell r="AH35">
            <v>25</v>
          </cell>
          <cell r="AI35">
            <v>23</v>
          </cell>
          <cell r="AJ35">
            <v>17</v>
          </cell>
          <cell r="AK35">
            <v>8</v>
          </cell>
          <cell r="AL35">
            <v>27</v>
          </cell>
          <cell r="AM35">
            <v>17</v>
          </cell>
          <cell r="AN35">
            <v>180</v>
          </cell>
        </row>
        <row r="36">
          <cell r="G36" t="str">
            <v>04105-PAIHUANO</v>
          </cell>
          <cell r="H36">
            <v>13</v>
          </cell>
          <cell r="I36">
            <v>6</v>
          </cell>
          <cell r="J36">
            <v>2</v>
          </cell>
          <cell r="K36">
            <v>1</v>
          </cell>
          <cell r="L36">
            <v>1</v>
          </cell>
          <cell r="M36">
            <v>23</v>
          </cell>
          <cell r="AB36" t="str">
            <v>105103-HOSPITAL ILLAPEL</v>
          </cell>
          <cell r="AC36">
            <v>7</v>
          </cell>
          <cell r="AD36">
            <v>5</v>
          </cell>
          <cell r="AE36">
            <v>16</v>
          </cell>
          <cell r="AF36">
            <v>6</v>
          </cell>
          <cell r="AG36">
            <v>15</v>
          </cell>
          <cell r="AH36">
            <v>25</v>
          </cell>
          <cell r="AI36">
            <v>21</v>
          </cell>
          <cell r="AJ36">
            <v>14</v>
          </cell>
          <cell r="AK36">
            <v>6</v>
          </cell>
          <cell r="AL36">
            <v>24</v>
          </cell>
          <cell r="AM36">
            <v>16</v>
          </cell>
          <cell r="AN36">
            <v>155</v>
          </cell>
        </row>
        <row r="37">
          <cell r="G37" t="str">
            <v>105306-CES. PAIHUANO</v>
          </cell>
          <cell r="H37">
            <v>10</v>
          </cell>
          <cell r="I37">
            <v>2</v>
          </cell>
          <cell r="J37">
            <v>1</v>
          </cell>
          <cell r="K37">
            <v>1</v>
          </cell>
          <cell r="L37">
            <v>14</v>
          </cell>
          <cell r="AB37" t="str">
            <v>105326-CESFAM SAN RAFAEL</v>
          </cell>
          <cell r="AC37">
            <v>1</v>
          </cell>
          <cell r="AD37">
            <v>1</v>
          </cell>
          <cell r="AE37">
            <v>2</v>
          </cell>
        </row>
        <row r="38">
          <cell r="G38" t="str">
            <v>105476-P.S.R. MONTE GRANDE</v>
          </cell>
          <cell r="H38">
            <v>3</v>
          </cell>
          <cell r="I38">
            <v>2</v>
          </cell>
          <cell r="J38">
            <v>2</v>
          </cell>
          <cell r="AB38" t="str">
            <v>105443-P.S.R. CARCAMO                   </v>
          </cell>
          <cell r="AC38">
            <v>1</v>
          </cell>
          <cell r="AD38">
            <v>2</v>
          </cell>
          <cell r="AE38">
            <v>1</v>
          </cell>
          <cell r="AF38">
            <v>1</v>
          </cell>
          <cell r="AG38">
            <v>3</v>
          </cell>
          <cell r="AH38">
            <v>1</v>
          </cell>
          <cell r="AI38">
            <v>9</v>
          </cell>
        </row>
        <row r="39">
          <cell r="G39" t="str">
            <v>105477-P.S.R. PISCO ELQUI</v>
          </cell>
          <cell r="H39">
            <v>3</v>
          </cell>
          <cell r="I39">
            <v>4</v>
          </cell>
          <cell r="J39">
            <v>3</v>
          </cell>
          <cell r="AB39" t="str">
            <v>105444-P.S.R. HUINTIL</v>
          </cell>
          <cell r="AC39">
            <v>1</v>
          </cell>
          <cell r="AD39">
            <v>1</v>
          </cell>
        </row>
        <row r="40">
          <cell r="G40" t="str">
            <v>105475-P.S.R. HORCON</v>
          </cell>
          <cell r="H40">
            <v>4</v>
          </cell>
          <cell r="I40">
            <v>2</v>
          </cell>
          <cell r="J40">
            <v>4</v>
          </cell>
          <cell r="AB40" t="str">
            <v>105445-P.S.R. LIMAHUIDA</v>
          </cell>
          <cell r="AC40">
            <v>1</v>
          </cell>
          <cell r="AD40">
            <v>2</v>
          </cell>
          <cell r="AE40">
            <v>1</v>
          </cell>
          <cell r="AF40">
            <v>4</v>
          </cell>
        </row>
        <row r="41">
          <cell r="G41" t="str">
            <v>04106-VICUÑA</v>
          </cell>
          <cell r="H41">
            <v>12</v>
          </cell>
          <cell r="I41">
            <v>15</v>
          </cell>
          <cell r="J41">
            <v>12</v>
          </cell>
          <cell r="K41">
            <v>18</v>
          </cell>
          <cell r="L41">
            <v>7</v>
          </cell>
          <cell r="M41">
            <v>21</v>
          </cell>
          <cell r="N41">
            <v>17</v>
          </cell>
          <cell r="O41">
            <v>31</v>
          </cell>
          <cell r="P41">
            <v>16</v>
          </cell>
          <cell r="Q41">
            <v>12</v>
          </cell>
          <cell r="R41">
            <v>8</v>
          </cell>
          <cell r="S41">
            <v>169</v>
          </cell>
          <cell r="AB41" t="str">
            <v>105449-P.S.R. TUNGA NORTE</v>
          </cell>
          <cell r="AC41">
            <v>1</v>
          </cell>
          <cell r="AD41">
            <v>2</v>
          </cell>
          <cell r="AE41">
            <v>3</v>
          </cell>
        </row>
        <row r="42">
          <cell r="G42" t="str">
            <v>105107-HOSPITAL VICUÑA</v>
          </cell>
          <cell r="H42">
            <v>9</v>
          </cell>
          <cell r="I42">
            <v>14</v>
          </cell>
          <cell r="J42">
            <v>12</v>
          </cell>
          <cell r="K42">
            <v>15</v>
          </cell>
          <cell r="L42">
            <v>4</v>
          </cell>
          <cell r="M42">
            <v>15</v>
          </cell>
          <cell r="N42">
            <v>13</v>
          </cell>
          <cell r="O42">
            <v>28</v>
          </cell>
          <cell r="P42">
            <v>16</v>
          </cell>
          <cell r="Q42">
            <v>12</v>
          </cell>
          <cell r="R42">
            <v>7</v>
          </cell>
          <cell r="S42">
            <v>145</v>
          </cell>
          <cell r="AB42" t="str">
            <v>105485-P.S.R. PLAN DE HORNOS</v>
          </cell>
          <cell r="AC42">
            <v>1</v>
          </cell>
          <cell r="AD42">
            <v>1</v>
          </cell>
        </row>
        <row r="43">
          <cell r="G43" t="str">
            <v>105467-P.S.R. DIAGUITAS</v>
          </cell>
          <cell r="H43">
            <v>1</v>
          </cell>
          <cell r="I43">
            <v>1</v>
          </cell>
          <cell r="J43">
            <v>1</v>
          </cell>
          <cell r="K43">
            <v>3</v>
          </cell>
          <cell r="AB43" t="str">
            <v>105486-P.S.R. TUNGA SUR</v>
          </cell>
          <cell r="AC43">
            <v>1</v>
          </cell>
          <cell r="AD43">
            <v>1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J44">
            <v>2</v>
          </cell>
          <cell r="AB44" t="str">
            <v>105496-P.S.R. PINTACURA SUR</v>
          </cell>
          <cell r="AC44">
            <v>1</v>
          </cell>
          <cell r="AD44">
            <v>1</v>
          </cell>
          <cell r="AE44">
            <v>2</v>
          </cell>
          <cell r="AF44">
            <v>4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AB45" t="str">
            <v>04202-CANELA</v>
          </cell>
          <cell r="AC45">
            <v>1</v>
          </cell>
          <cell r="AD45">
            <v>1</v>
          </cell>
          <cell r="AE45">
            <v>3</v>
          </cell>
          <cell r="AF45">
            <v>3</v>
          </cell>
          <cell r="AG45">
            <v>1</v>
          </cell>
          <cell r="AH45">
            <v>5</v>
          </cell>
          <cell r="AI45">
            <v>5</v>
          </cell>
          <cell r="AJ45">
            <v>25</v>
          </cell>
          <cell r="AK45">
            <v>2</v>
          </cell>
          <cell r="AL45">
            <v>3</v>
          </cell>
          <cell r="AM45">
            <v>3</v>
          </cell>
          <cell r="AN45">
            <v>52</v>
          </cell>
        </row>
        <row r="46">
          <cell r="G46" t="str">
            <v>105471-P.S.R. PERALILLO</v>
          </cell>
          <cell r="H46">
            <v>1</v>
          </cell>
          <cell r="I46">
            <v>2</v>
          </cell>
          <cell r="J46">
            <v>1</v>
          </cell>
          <cell r="K46">
            <v>1</v>
          </cell>
          <cell r="L46">
            <v>1</v>
          </cell>
          <cell r="M46">
            <v>6</v>
          </cell>
          <cell r="AB46" t="str">
            <v>105309-CES. RURAL CANELA</v>
          </cell>
          <cell r="AC46">
            <v>2</v>
          </cell>
          <cell r="AD46">
            <v>2</v>
          </cell>
          <cell r="AE46">
            <v>3</v>
          </cell>
          <cell r="AF46">
            <v>24</v>
          </cell>
          <cell r="AG46">
            <v>2</v>
          </cell>
          <cell r="AH46">
            <v>1</v>
          </cell>
          <cell r="AI46">
            <v>3</v>
          </cell>
          <cell r="AJ46">
            <v>37</v>
          </cell>
        </row>
        <row r="47">
          <cell r="G47" t="str">
            <v>105472-P.S.R. RIVADAVIA</v>
          </cell>
          <cell r="H47">
            <v>2</v>
          </cell>
          <cell r="I47">
            <v>1</v>
          </cell>
          <cell r="J47">
            <v>3</v>
          </cell>
          <cell r="AB47" t="str">
            <v>105450-P.S.R. MINCHA NORTE            </v>
          </cell>
          <cell r="AC47">
            <v>1</v>
          </cell>
          <cell r="AD47">
            <v>3</v>
          </cell>
          <cell r="AE47">
            <v>1</v>
          </cell>
          <cell r="AF47">
            <v>1</v>
          </cell>
          <cell r="AG47">
            <v>6</v>
          </cell>
        </row>
        <row r="48">
          <cell r="G48" t="str">
            <v>105502-P.S.R. CALINGASTA</v>
          </cell>
          <cell r="H48">
            <v>1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9</v>
          </cell>
          <cell r="AB48" t="str">
            <v>105451-P.S.R. AGUA FRIA</v>
          </cell>
          <cell r="AC48">
            <v>1</v>
          </cell>
          <cell r="AD48">
            <v>1</v>
          </cell>
          <cell r="AE48">
            <v>2</v>
          </cell>
        </row>
        <row r="49">
          <cell r="G49" t="str">
            <v>04201-ILLAPEL</v>
          </cell>
          <cell r="H49">
            <v>29</v>
          </cell>
          <cell r="I49">
            <v>17</v>
          </cell>
          <cell r="J49">
            <v>12</v>
          </cell>
          <cell r="K49">
            <v>11</v>
          </cell>
          <cell r="L49">
            <v>22</v>
          </cell>
          <cell r="M49">
            <v>20</v>
          </cell>
          <cell r="N49">
            <v>26</v>
          </cell>
          <cell r="O49">
            <v>42</v>
          </cell>
          <cell r="P49">
            <v>20</v>
          </cell>
          <cell r="Q49">
            <v>22</v>
          </cell>
          <cell r="R49">
            <v>12</v>
          </cell>
          <cell r="S49">
            <v>233</v>
          </cell>
          <cell r="AB49" t="str">
            <v>105482-P.S.R. CANELA ALTA</v>
          </cell>
          <cell r="AC49">
            <v>1</v>
          </cell>
          <cell r="AD49">
            <v>1</v>
          </cell>
          <cell r="AE49">
            <v>2</v>
          </cell>
        </row>
        <row r="50">
          <cell r="G50" t="str">
            <v>105103-HOSPITAL ILLAPEL</v>
          </cell>
          <cell r="H50">
            <v>15</v>
          </cell>
          <cell r="I50">
            <v>7</v>
          </cell>
          <cell r="J50">
            <v>8</v>
          </cell>
          <cell r="K50">
            <v>9</v>
          </cell>
          <cell r="L50">
            <v>14</v>
          </cell>
          <cell r="M50">
            <v>12</v>
          </cell>
          <cell r="N50">
            <v>14</v>
          </cell>
          <cell r="O50">
            <v>23</v>
          </cell>
          <cell r="P50">
            <v>8</v>
          </cell>
          <cell r="Q50">
            <v>5</v>
          </cell>
          <cell r="R50">
            <v>11</v>
          </cell>
          <cell r="S50">
            <v>126</v>
          </cell>
          <cell r="AB50" t="str">
            <v>105484-P.S.R. HUENTELAUQUEN</v>
          </cell>
          <cell r="AC50">
            <v>1</v>
          </cell>
          <cell r="AD50">
            <v>1</v>
          </cell>
          <cell r="AE50">
            <v>2</v>
          </cell>
        </row>
        <row r="51">
          <cell r="G51" t="str">
            <v>105326-CESFAM SAN RAFAEL</v>
          </cell>
          <cell r="H51">
            <v>6</v>
          </cell>
          <cell r="I51">
            <v>4</v>
          </cell>
          <cell r="J51">
            <v>3</v>
          </cell>
          <cell r="K51">
            <v>7</v>
          </cell>
          <cell r="L51">
            <v>10</v>
          </cell>
          <cell r="M51">
            <v>11</v>
          </cell>
          <cell r="N51">
            <v>7</v>
          </cell>
          <cell r="O51">
            <v>15</v>
          </cell>
          <cell r="P51">
            <v>63</v>
          </cell>
          <cell r="AB51" t="str">
            <v>105488-P.S.R. ESPIRITU SANTO</v>
          </cell>
          <cell r="AC51">
            <v>1</v>
          </cell>
          <cell r="AD51">
            <v>1</v>
          </cell>
        </row>
        <row r="52">
          <cell r="G52" t="str">
            <v>105443-P.S.R. CARCAMO                   </v>
          </cell>
          <cell r="H52">
            <v>2</v>
          </cell>
          <cell r="I52">
            <v>1</v>
          </cell>
          <cell r="J52">
            <v>3</v>
          </cell>
          <cell r="AB52" t="str">
            <v>105498-P.S.R. QUEBRADA DE LINARES</v>
          </cell>
          <cell r="AC52">
            <v>1</v>
          </cell>
          <cell r="AD52">
            <v>1</v>
          </cell>
          <cell r="AE52">
            <v>2</v>
          </cell>
        </row>
        <row r="53">
          <cell r="G53" t="str">
            <v>105445-P.S.R. LIMAHUIDA</v>
          </cell>
          <cell r="H53">
            <v>1</v>
          </cell>
          <cell r="I53">
            <v>1</v>
          </cell>
          <cell r="AB53" t="str">
            <v>04203-LOS VILOS</v>
          </cell>
          <cell r="AC53">
            <v>8</v>
          </cell>
          <cell r="AD53">
            <v>22</v>
          </cell>
          <cell r="AE53">
            <v>6</v>
          </cell>
          <cell r="AF53">
            <v>6</v>
          </cell>
          <cell r="AG53">
            <v>4</v>
          </cell>
          <cell r="AH53">
            <v>29</v>
          </cell>
          <cell r="AI53">
            <v>8</v>
          </cell>
          <cell r="AJ53">
            <v>18</v>
          </cell>
          <cell r="AK53">
            <v>7</v>
          </cell>
          <cell r="AL53">
            <v>17</v>
          </cell>
          <cell r="AM53">
            <v>19</v>
          </cell>
          <cell r="AN53">
            <v>144</v>
          </cell>
        </row>
        <row r="54">
          <cell r="G54" t="str">
            <v>105446-P.S.R. MATANCILLA</v>
          </cell>
          <cell r="H54">
            <v>1</v>
          </cell>
          <cell r="I54">
            <v>1</v>
          </cell>
          <cell r="AB54" t="str">
            <v>105108-HOSPITAL LOS VILOS</v>
          </cell>
          <cell r="AC54">
            <v>6</v>
          </cell>
          <cell r="AD54">
            <v>20</v>
          </cell>
          <cell r="AE54">
            <v>6</v>
          </cell>
          <cell r="AF54">
            <v>6</v>
          </cell>
          <cell r="AG54">
            <v>3</v>
          </cell>
          <cell r="AH54">
            <v>20</v>
          </cell>
          <cell r="AI54">
            <v>7</v>
          </cell>
          <cell r="AJ54">
            <v>18</v>
          </cell>
          <cell r="AK54">
            <v>7</v>
          </cell>
          <cell r="AL54">
            <v>13</v>
          </cell>
          <cell r="AM54">
            <v>19</v>
          </cell>
          <cell r="AN54">
            <v>125</v>
          </cell>
        </row>
        <row r="55">
          <cell r="G55" t="str">
            <v>105448-P.S.R. SANTA VIRGINIA</v>
          </cell>
          <cell r="H55">
            <v>2</v>
          </cell>
          <cell r="I55">
            <v>2</v>
          </cell>
          <cell r="AB55" t="str">
            <v>105478-P.S.R. CAIMANES                   </v>
          </cell>
          <cell r="AC55">
            <v>8</v>
          </cell>
          <cell r="AD55">
            <v>1</v>
          </cell>
          <cell r="AE55">
            <v>9</v>
          </cell>
        </row>
        <row r="56">
          <cell r="G56" t="str">
            <v>105449-P.S.R. TUNGA NORTE</v>
          </cell>
          <cell r="H56">
            <v>1</v>
          </cell>
          <cell r="I56">
            <v>2</v>
          </cell>
          <cell r="J56">
            <v>2</v>
          </cell>
          <cell r="K56">
            <v>5</v>
          </cell>
          <cell r="AB56" t="str">
            <v>105479-P.S.R. GUANGUALI</v>
          </cell>
          <cell r="AC56">
            <v>1</v>
          </cell>
          <cell r="AD56">
            <v>1</v>
          </cell>
          <cell r="AE56">
            <v>1</v>
          </cell>
          <cell r="AF56">
            <v>3</v>
          </cell>
        </row>
        <row r="57">
          <cell r="G57" t="str">
            <v>105485-P.S.R. PLAN DE HORNOS</v>
          </cell>
          <cell r="H57">
            <v>4</v>
          </cell>
          <cell r="I57">
            <v>3</v>
          </cell>
          <cell r="J57">
            <v>1</v>
          </cell>
          <cell r="K57">
            <v>2</v>
          </cell>
          <cell r="L57">
            <v>1</v>
          </cell>
          <cell r="M57">
            <v>2</v>
          </cell>
          <cell r="N57">
            <v>13</v>
          </cell>
          <cell r="AB57" t="str">
            <v>105480-P.S.R. QUILIMARI</v>
          </cell>
          <cell r="AC57">
            <v>2</v>
          </cell>
          <cell r="AD57">
            <v>2</v>
          </cell>
          <cell r="AE57">
            <v>2</v>
          </cell>
          <cell r="AF57">
            <v>6</v>
          </cell>
        </row>
        <row r="58">
          <cell r="G58" t="str">
            <v>105487-P.S.R. CAÑAS UNO</v>
          </cell>
          <cell r="H58">
            <v>1</v>
          </cell>
          <cell r="I58">
            <v>3</v>
          </cell>
          <cell r="J58">
            <v>1</v>
          </cell>
          <cell r="K58">
            <v>4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13</v>
          </cell>
          <cell r="AB58" t="str">
            <v>105511-P.S.R. LOS CONDORES</v>
          </cell>
          <cell r="AC58">
            <v>1</v>
          </cell>
          <cell r="AD58">
            <v>1</v>
          </cell>
        </row>
        <row r="59">
          <cell r="G59" t="str">
            <v>105496-P.S.R. PINTACURA SUR</v>
          </cell>
          <cell r="H59">
            <v>3</v>
          </cell>
          <cell r="I59">
            <v>2</v>
          </cell>
          <cell r="J59">
            <v>1</v>
          </cell>
          <cell r="K59">
            <v>6</v>
          </cell>
          <cell r="AB59" t="str">
            <v>04204-SALAMANCA</v>
          </cell>
          <cell r="AC59">
            <v>8</v>
          </cell>
          <cell r="AD59">
            <v>43</v>
          </cell>
          <cell r="AE59">
            <v>5</v>
          </cell>
          <cell r="AF59">
            <v>8</v>
          </cell>
          <cell r="AG59">
            <v>16</v>
          </cell>
          <cell r="AH59">
            <v>35</v>
          </cell>
          <cell r="AI59">
            <v>38</v>
          </cell>
          <cell r="AJ59">
            <v>17</v>
          </cell>
          <cell r="AK59">
            <v>18</v>
          </cell>
          <cell r="AL59">
            <v>17</v>
          </cell>
          <cell r="AM59">
            <v>6</v>
          </cell>
          <cell r="AN59">
            <v>211</v>
          </cell>
        </row>
        <row r="60">
          <cell r="G60" t="str">
            <v>04202-CANELA</v>
          </cell>
          <cell r="H60">
            <v>9</v>
          </cell>
          <cell r="I60">
            <v>9</v>
          </cell>
          <cell r="J60">
            <v>7</v>
          </cell>
          <cell r="K60">
            <v>8</v>
          </cell>
          <cell r="L60">
            <v>6</v>
          </cell>
          <cell r="M60">
            <v>14</v>
          </cell>
          <cell r="N60">
            <v>8</v>
          </cell>
          <cell r="O60">
            <v>15</v>
          </cell>
          <cell r="P60">
            <v>5</v>
          </cell>
          <cell r="Q60">
            <v>17</v>
          </cell>
          <cell r="R60">
            <v>7</v>
          </cell>
          <cell r="S60">
            <v>105</v>
          </cell>
          <cell r="AB60" t="str">
            <v>105104-HOSPITAL SALAMANCA</v>
          </cell>
          <cell r="AC60">
            <v>2</v>
          </cell>
          <cell r="AD60">
            <v>39</v>
          </cell>
          <cell r="AE60">
            <v>3</v>
          </cell>
          <cell r="AF60">
            <v>4</v>
          </cell>
          <cell r="AG60">
            <v>8</v>
          </cell>
          <cell r="AH60">
            <v>23</v>
          </cell>
          <cell r="AI60">
            <v>33</v>
          </cell>
          <cell r="AJ60">
            <v>12</v>
          </cell>
          <cell r="AK60">
            <v>17</v>
          </cell>
          <cell r="AL60">
            <v>15</v>
          </cell>
          <cell r="AM60">
            <v>3</v>
          </cell>
          <cell r="AN60">
            <v>159</v>
          </cell>
        </row>
        <row r="61">
          <cell r="G61" t="str">
            <v>105309-CES. RURAL CANELA</v>
          </cell>
          <cell r="H61">
            <v>3</v>
          </cell>
          <cell r="I61">
            <v>3</v>
          </cell>
          <cell r="J61">
            <v>4</v>
          </cell>
          <cell r="K61">
            <v>1</v>
          </cell>
          <cell r="L61">
            <v>5</v>
          </cell>
          <cell r="M61">
            <v>9</v>
          </cell>
          <cell r="N61">
            <v>7</v>
          </cell>
          <cell r="O61">
            <v>14</v>
          </cell>
          <cell r="P61">
            <v>4</v>
          </cell>
          <cell r="Q61">
            <v>9</v>
          </cell>
          <cell r="R61">
            <v>6</v>
          </cell>
          <cell r="S61">
            <v>65</v>
          </cell>
          <cell r="AB61" t="str">
            <v>105452-P.S.R. CUNCUMEN                 </v>
          </cell>
          <cell r="AC61">
            <v>2</v>
          </cell>
          <cell r="AD61">
            <v>2</v>
          </cell>
          <cell r="AE61">
            <v>6</v>
          </cell>
          <cell r="AF61">
            <v>11</v>
          </cell>
          <cell r="AG61">
            <v>2</v>
          </cell>
          <cell r="AH61">
            <v>2</v>
          </cell>
          <cell r="AI61">
            <v>25</v>
          </cell>
        </row>
        <row r="62">
          <cell r="G62" t="str">
            <v>105450-P.S.R. MINCHA NORTE            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2</v>
          </cell>
          <cell r="N62">
            <v>8</v>
          </cell>
          <cell r="AB62" t="str">
            <v>105454-P.S.R. CUNLAGUA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4</v>
          </cell>
        </row>
        <row r="63">
          <cell r="G63" t="str">
            <v>105451-P.S.R. AGUA FRIA</v>
          </cell>
          <cell r="H63">
            <v>1</v>
          </cell>
          <cell r="I63">
            <v>2</v>
          </cell>
          <cell r="J63">
            <v>3</v>
          </cell>
          <cell r="K63">
            <v>2</v>
          </cell>
          <cell r="L63">
            <v>8</v>
          </cell>
          <cell r="AB63" t="str">
            <v>105455-P.S.R. CHILLEPIN</v>
          </cell>
          <cell r="AC63">
            <v>2</v>
          </cell>
          <cell r="AD63">
            <v>1</v>
          </cell>
          <cell r="AE63">
            <v>1</v>
          </cell>
          <cell r="AF63">
            <v>2</v>
          </cell>
          <cell r="AG63">
            <v>6</v>
          </cell>
        </row>
        <row r="64">
          <cell r="G64" t="str">
            <v>105482-P.S.R. CANELA ALTA</v>
          </cell>
          <cell r="H64">
            <v>1</v>
          </cell>
          <cell r="I64">
            <v>1</v>
          </cell>
          <cell r="J64">
            <v>2</v>
          </cell>
          <cell r="AB64" t="str">
            <v>105456-P.S.R. LLIMPO</v>
          </cell>
          <cell r="AC64">
            <v>1</v>
          </cell>
          <cell r="AD64">
            <v>2</v>
          </cell>
          <cell r="AE64">
            <v>3</v>
          </cell>
        </row>
        <row r="65">
          <cell r="G65" t="str">
            <v>105483-P.S.R. LOS RULOS</v>
          </cell>
          <cell r="H65">
            <v>3</v>
          </cell>
          <cell r="I65">
            <v>2</v>
          </cell>
          <cell r="J65">
            <v>5</v>
          </cell>
          <cell r="AB65" t="str">
            <v>105457-P.S.R. SAN AGUSTIN</v>
          </cell>
          <cell r="AC65">
            <v>2</v>
          </cell>
          <cell r="AD65">
            <v>2</v>
          </cell>
        </row>
        <row r="66">
          <cell r="G66" t="str">
            <v>105484-P.S.R. HUENTELAUQUEN</v>
          </cell>
          <cell r="H66">
            <v>3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9</v>
          </cell>
          <cell r="AB66" t="str">
            <v>105491-P.S.R. QUELEN BAJO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2</v>
          </cell>
          <cell r="AH66">
            <v>6</v>
          </cell>
        </row>
        <row r="67">
          <cell r="G67" t="str">
            <v>105493-P.S.R. MINCHA SUR</v>
          </cell>
          <cell r="H67">
            <v>3</v>
          </cell>
          <cell r="I67">
            <v>1</v>
          </cell>
          <cell r="J67">
            <v>1</v>
          </cell>
          <cell r="K67">
            <v>5</v>
          </cell>
          <cell r="AB67" t="str">
            <v>105492-P.S.R. CAMISA</v>
          </cell>
          <cell r="AC67">
            <v>1</v>
          </cell>
          <cell r="AD67">
            <v>1</v>
          </cell>
        </row>
        <row r="68">
          <cell r="G68" t="str">
            <v>105498-P.S.R. QUEBRADA DE LINARES</v>
          </cell>
          <cell r="H68">
            <v>2</v>
          </cell>
          <cell r="I68">
            <v>1</v>
          </cell>
          <cell r="J68">
            <v>3</v>
          </cell>
          <cell r="AB68" t="str">
            <v>105501-P.S.R. ARBOLEDA GRANDE</v>
          </cell>
          <cell r="AC68">
            <v>1</v>
          </cell>
          <cell r="AD68">
            <v>2</v>
          </cell>
          <cell r="AE68">
            <v>1</v>
          </cell>
          <cell r="AF68">
            <v>1</v>
          </cell>
          <cell r="AG68">
            <v>5</v>
          </cell>
        </row>
        <row r="69">
          <cell r="G69" t="str">
            <v>04203-LOS VILOS</v>
          </cell>
          <cell r="H69">
            <v>9</v>
          </cell>
          <cell r="I69">
            <v>7</v>
          </cell>
          <cell r="J69">
            <v>4</v>
          </cell>
          <cell r="K69">
            <v>3</v>
          </cell>
          <cell r="L69">
            <v>10</v>
          </cell>
          <cell r="M69">
            <v>7</v>
          </cell>
          <cell r="N69">
            <v>10</v>
          </cell>
          <cell r="O69">
            <v>17</v>
          </cell>
          <cell r="P69">
            <v>9</v>
          </cell>
          <cell r="Q69">
            <v>11</v>
          </cell>
          <cell r="R69">
            <v>7</v>
          </cell>
          <cell r="S69">
            <v>94</v>
          </cell>
          <cell r="AB69" t="str">
            <v>04301-OVALLE</v>
          </cell>
          <cell r="AC69">
            <v>25</v>
          </cell>
          <cell r="AD69">
            <v>26</v>
          </cell>
          <cell r="AE69">
            <v>28</v>
          </cell>
          <cell r="AF69">
            <v>24</v>
          </cell>
          <cell r="AG69">
            <v>20</v>
          </cell>
          <cell r="AH69">
            <v>114</v>
          </cell>
          <cell r="AI69">
            <v>41</v>
          </cell>
          <cell r="AJ69">
            <v>31</v>
          </cell>
          <cell r="AK69">
            <v>31</v>
          </cell>
          <cell r="AL69">
            <v>1</v>
          </cell>
          <cell r="AM69">
            <v>11</v>
          </cell>
          <cell r="AN69">
            <v>352</v>
          </cell>
        </row>
        <row r="70">
          <cell r="G70" t="str">
            <v>105108-HOSPITAL LOS VILOS</v>
          </cell>
          <cell r="H70">
            <v>5</v>
          </cell>
          <cell r="I70">
            <v>6</v>
          </cell>
          <cell r="J70">
            <v>3</v>
          </cell>
          <cell r="K70">
            <v>3</v>
          </cell>
          <cell r="L70">
            <v>7</v>
          </cell>
          <cell r="M70">
            <v>2</v>
          </cell>
          <cell r="N70">
            <v>8</v>
          </cell>
          <cell r="O70">
            <v>11</v>
          </cell>
          <cell r="P70">
            <v>4</v>
          </cell>
          <cell r="Q70">
            <v>6</v>
          </cell>
          <cell r="R70">
            <v>4</v>
          </cell>
          <cell r="S70">
            <v>59</v>
          </cell>
          <cell r="AB70" t="str">
            <v>105315-CES. RURAL C. DE TAMAYA</v>
          </cell>
          <cell r="AC70">
            <v>3</v>
          </cell>
          <cell r="AD70">
            <v>1</v>
          </cell>
          <cell r="AE70">
            <v>2</v>
          </cell>
          <cell r="AF70">
            <v>1</v>
          </cell>
          <cell r="AG70">
            <v>5</v>
          </cell>
          <cell r="AH70">
            <v>2</v>
          </cell>
          <cell r="AI70">
            <v>1</v>
          </cell>
          <cell r="AJ70">
            <v>1</v>
          </cell>
          <cell r="AK70">
            <v>16</v>
          </cell>
        </row>
        <row r="71">
          <cell r="G71" t="str">
            <v>105478-P.S.R. CAIMANES                   </v>
          </cell>
          <cell r="H71">
            <v>2</v>
          </cell>
          <cell r="I71">
            <v>1</v>
          </cell>
          <cell r="J71">
            <v>1</v>
          </cell>
          <cell r="K71">
            <v>1</v>
          </cell>
          <cell r="L71">
            <v>2</v>
          </cell>
          <cell r="M71">
            <v>2</v>
          </cell>
          <cell r="N71">
            <v>1</v>
          </cell>
          <cell r="O71">
            <v>2</v>
          </cell>
          <cell r="P71">
            <v>12</v>
          </cell>
          <cell r="AB71" t="str">
            <v>105317-CES. JORGE JORDAN D.</v>
          </cell>
          <cell r="AC71">
            <v>1</v>
          </cell>
          <cell r="AD71">
            <v>2</v>
          </cell>
          <cell r="AE71">
            <v>11</v>
          </cell>
          <cell r="AF71">
            <v>6</v>
          </cell>
          <cell r="AG71">
            <v>5</v>
          </cell>
          <cell r="AH71">
            <v>6</v>
          </cell>
          <cell r="AI71">
            <v>5</v>
          </cell>
          <cell r="AJ71">
            <v>3</v>
          </cell>
          <cell r="AK71">
            <v>9</v>
          </cell>
          <cell r="AL71">
            <v>1</v>
          </cell>
          <cell r="AM71">
            <v>49</v>
          </cell>
        </row>
        <row r="72">
          <cell r="G72" t="str">
            <v>105479-P.S.R. GUANGUALI</v>
          </cell>
          <cell r="H72">
            <v>1</v>
          </cell>
          <cell r="I72">
            <v>1</v>
          </cell>
          <cell r="J72">
            <v>5</v>
          </cell>
          <cell r="K72">
            <v>1</v>
          </cell>
          <cell r="L72">
            <v>1</v>
          </cell>
          <cell r="M72">
            <v>2</v>
          </cell>
          <cell r="N72">
            <v>2</v>
          </cell>
          <cell r="O72">
            <v>1</v>
          </cell>
          <cell r="P72">
            <v>14</v>
          </cell>
          <cell r="AB72" t="str">
            <v>105322-CES. MARCOS MACUADA</v>
          </cell>
          <cell r="AC72">
            <v>7</v>
          </cell>
          <cell r="AD72">
            <v>1</v>
          </cell>
          <cell r="AE72">
            <v>6</v>
          </cell>
          <cell r="AF72">
            <v>11</v>
          </cell>
          <cell r="AG72">
            <v>71</v>
          </cell>
          <cell r="AH72">
            <v>14</v>
          </cell>
          <cell r="AI72">
            <v>8</v>
          </cell>
          <cell r="AJ72">
            <v>5</v>
          </cell>
          <cell r="AK72">
            <v>123</v>
          </cell>
        </row>
        <row r="73">
          <cell r="G73" t="str">
            <v>105480-P.S.R. QUILIMARI</v>
          </cell>
          <cell r="H73">
            <v>1</v>
          </cell>
          <cell r="I73">
            <v>1</v>
          </cell>
          <cell r="J73">
            <v>3</v>
          </cell>
          <cell r="K73">
            <v>1</v>
          </cell>
          <cell r="L73">
            <v>6</v>
          </cell>
          <cell r="AB73" t="str">
            <v>105324-CES. SOTAQUI</v>
          </cell>
          <cell r="AC73">
            <v>2</v>
          </cell>
          <cell r="AD73">
            <v>1</v>
          </cell>
          <cell r="AE73">
            <v>1</v>
          </cell>
          <cell r="AF73">
            <v>1</v>
          </cell>
          <cell r="AG73">
            <v>4</v>
          </cell>
          <cell r="AH73">
            <v>3</v>
          </cell>
          <cell r="AI73">
            <v>1</v>
          </cell>
          <cell r="AJ73">
            <v>1</v>
          </cell>
          <cell r="AK73">
            <v>14</v>
          </cell>
        </row>
        <row r="74">
          <cell r="G74" t="str">
            <v>105481-P.S.R. TILAMA</v>
          </cell>
          <cell r="H74">
            <v>1</v>
          </cell>
          <cell r="I74">
            <v>1</v>
          </cell>
          <cell r="J74">
            <v>1</v>
          </cell>
          <cell r="K74">
            <v>3</v>
          </cell>
          <cell r="AB74" t="str">
            <v>105415-P.S.R. BARRAZA</v>
          </cell>
          <cell r="AC74">
            <v>2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7</v>
          </cell>
        </row>
        <row r="75">
          <cell r="G75" t="str">
            <v>04204-SALAMANCA</v>
          </cell>
          <cell r="H75">
            <v>29</v>
          </cell>
          <cell r="I75">
            <v>24</v>
          </cell>
          <cell r="J75">
            <v>29</v>
          </cell>
          <cell r="K75">
            <v>30</v>
          </cell>
          <cell r="L75">
            <v>44</v>
          </cell>
          <cell r="M75">
            <v>27</v>
          </cell>
          <cell r="N75">
            <v>44</v>
          </cell>
          <cell r="O75">
            <v>27</v>
          </cell>
          <cell r="P75">
            <v>25</v>
          </cell>
          <cell r="Q75">
            <v>21</v>
          </cell>
          <cell r="R75">
            <v>11</v>
          </cell>
          <cell r="S75">
            <v>311</v>
          </cell>
          <cell r="AB75" t="str">
            <v>105416-P.S.R. CAMARICO                  </v>
          </cell>
          <cell r="AC75">
            <v>1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>
            <v>5</v>
          </cell>
        </row>
        <row r="76">
          <cell r="G76" t="str">
            <v>105104-HOSPITAL SALAMANCA</v>
          </cell>
          <cell r="H76">
            <v>16</v>
          </cell>
          <cell r="I76">
            <v>18</v>
          </cell>
          <cell r="J76">
            <v>18</v>
          </cell>
          <cell r="K76">
            <v>16</v>
          </cell>
          <cell r="L76">
            <v>23</v>
          </cell>
          <cell r="M76">
            <v>15</v>
          </cell>
          <cell r="N76">
            <v>22</v>
          </cell>
          <cell r="O76">
            <v>17</v>
          </cell>
          <cell r="P76">
            <v>13</v>
          </cell>
          <cell r="Q76">
            <v>7</v>
          </cell>
          <cell r="R76">
            <v>6</v>
          </cell>
          <cell r="S76">
            <v>171</v>
          </cell>
          <cell r="AB76" t="str">
            <v>105417-P.S.R. ALCONES BAJOS</v>
          </cell>
          <cell r="AC76">
            <v>1</v>
          </cell>
          <cell r="AD76">
            <v>1</v>
          </cell>
          <cell r="AE76">
            <v>2</v>
          </cell>
          <cell r="AF76">
            <v>1</v>
          </cell>
          <cell r="AG76">
            <v>1</v>
          </cell>
          <cell r="AH76">
            <v>6</v>
          </cell>
        </row>
        <row r="77">
          <cell r="G77" t="str">
            <v>105452-P.S.R. CUNCUMEN                 </v>
          </cell>
          <cell r="H77">
            <v>8</v>
          </cell>
          <cell r="I77">
            <v>3</v>
          </cell>
          <cell r="J77">
            <v>5</v>
          </cell>
          <cell r="K77">
            <v>9</v>
          </cell>
          <cell r="L77">
            <v>15</v>
          </cell>
          <cell r="M77">
            <v>4</v>
          </cell>
          <cell r="N77">
            <v>12</v>
          </cell>
          <cell r="O77">
            <v>3</v>
          </cell>
          <cell r="P77">
            <v>6</v>
          </cell>
          <cell r="Q77">
            <v>7</v>
          </cell>
          <cell r="R77">
            <v>2</v>
          </cell>
          <cell r="S77">
            <v>74</v>
          </cell>
          <cell r="AB77" t="str">
            <v>105419-P.S.R. LAS SOSSAS</v>
          </cell>
          <cell r="AC77">
            <v>1</v>
          </cell>
          <cell r="AD77">
            <v>1</v>
          </cell>
          <cell r="AE77">
            <v>2</v>
          </cell>
          <cell r="AF77">
            <v>4</v>
          </cell>
        </row>
        <row r="78">
          <cell r="G78" t="str">
            <v>105453-P.S.R. TRANQUILLA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3</v>
          </cell>
          <cell r="M78">
            <v>3</v>
          </cell>
          <cell r="N78">
            <v>10</v>
          </cell>
          <cell r="AB78" t="str">
            <v>105420-P.S.R. LIMARI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4</v>
          </cell>
          <cell r="AH78">
            <v>6</v>
          </cell>
          <cell r="AI78">
            <v>2</v>
          </cell>
          <cell r="AJ78">
            <v>2</v>
          </cell>
          <cell r="AK78">
            <v>1</v>
          </cell>
          <cell r="AL78">
            <v>19</v>
          </cell>
        </row>
        <row r="79">
          <cell r="G79" t="str">
            <v>105454-P.S.R. CUNLAGUA</v>
          </cell>
          <cell r="H79">
            <v>1</v>
          </cell>
          <cell r="I79">
            <v>1</v>
          </cell>
          <cell r="J79">
            <v>1</v>
          </cell>
          <cell r="K79">
            <v>3</v>
          </cell>
          <cell r="AB79" t="str">
            <v>105422-P.S.R. HORNILLOS</v>
          </cell>
          <cell r="AC79">
            <v>4</v>
          </cell>
          <cell r="AD79">
            <v>1</v>
          </cell>
          <cell r="AE79">
            <v>5</v>
          </cell>
        </row>
        <row r="80">
          <cell r="G80" t="str">
            <v>105455-P.S.R. CHILLEPIN</v>
          </cell>
          <cell r="H80">
            <v>2</v>
          </cell>
          <cell r="I80">
            <v>1</v>
          </cell>
          <cell r="J80">
            <v>1</v>
          </cell>
          <cell r="K80">
            <v>1</v>
          </cell>
          <cell r="L80">
            <v>2</v>
          </cell>
          <cell r="M80">
            <v>7</v>
          </cell>
          <cell r="AB80" t="str">
            <v>105437-P.S.R. CHALINGA</v>
          </cell>
          <cell r="AC80">
            <v>1</v>
          </cell>
          <cell r="AD80">
            <v>1</v>
          </cell>
          <cell r="AE80">
            <v>2</v>
          </cell>
        </row>
        <row r="81">
          <cell r="G81" t="str">
            <v>105456-P.S.R. LLIMPO</v>
          </cell>
          <cell r="H81">
            <v>2</v>
          </cell>
          <cell r="I81">
            <v>4</v>
          </cell>
          <cell r="J81">
            <v>1</v>
          </cell>
          <cell r="K81">
            <v>1</v>
          </cell>
          <cell r="L81">
            <v>1</v>
          </cell>
          <cell r="M81">
            <v>9</v>
          </cell>
          <cell r="AB81" t="str">
            <v>105439-P.S.R. CERRO BLANCO</v>
          </cell>
          <cell r="AC81">
            <v>4</v>
          </cell>
          <cell r="AD81">
            <v>3</v>
          </cell>
          <cell r="AE81">
            <v>1</v>
          </cell>
          <cell r="AF81">
            <v>1</v>
          </cell>
          <cell r="AG81">
            <v>2</v>
          </cell>
          <cell r="AH81">
            <v>11</v>
          </cell>
        </row>
        <row r="82">
          <cell r="G82" t="str">
            <v>105457-P.S.R. SAN AGUSTIN</v>
          </cell>
          <cell r="H82">
            <v>1</v>
          </cell>
          <cell r="I82">
            <v>1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8</v>
          </cell>
          <cell r="AB82" t="str">
            <v>105507-P.S.R. HUAMALATA</v>
          </cell>
          <cell r="AC82">
            <v>1</v>
          </cell>
          <cell r="AD82">
            <v>2</v>
          </cell>
          <cell r="AE82">
            <v>1</v>
          </cell>
          <cell r="AF82">
            <v>14</v>
          </cell>
          <cell r="AG82">
            <v>1</v>
          </cell>
          <cell r="AH82">
            <v>1</v>
          </cell>
          <cell r="AI82">
            <v>1</v>
          </cell>
          <cell r="AJ82">
            <v>21</v>
          </cell>
        </row>
        <row r="83">
          <cell r="G83" t="str">
            <v>105458-P.S.R. TAHUINCO</v>
          </cell>
          <cell r="H83">
            <v>1</v>
          </cell>
          <cell r="I83">
            <v>1</v>
          </cell>
          <cell r="J83">
            <v>2</v>
          </cell>
          <cell r="K83">
            <v>1</v>
          </cell>
          <cell r="L83">
            <v>5</v>
          </cell>
          <cell r="AB83" t="str">
            <v>105510-P.S.R. RECOLETA</v>
          </cell>
          <cell r="AC83">
            <v>1</v>
          </cell>
          <cell r="AD83">
            <v>1</v>
          </cell>
          <cell r="AE83">
            <v>2</v>
          </cell>
          <cell r="AF83">
            <v>1</v>
          </cell>
          <cell r="AG83">
            <v>5</v>
          </cell>
          <cell r="AH83">
            <v>5</v>
          </cell>
          <cell r="AI83">
            <v>1</v>
          </cell>
          <cell r="AJ83">
            <v>3</v>
          </cell>
          <cell r="AK83">
            <v>1</v>
          </cell>
          <cell r="AL83">
            <v>20</v>
          </cell>
        </row>
        <row r="84">
          <cell r="G84" t="str">
            <v>105491-P.S.R. QUELEN BAJO</v>
          </cell>
          <cell r="H84">
            <v>2</v>
          </cell>
          <cell r="I84">
            <v>1</v>
          </cell>
          <cell r="J84">
            <v>4</v>
          </cell>
          <cell r="K84">
            <v>1</v>
          </cell>
          <cell r="L84">
            <v>8</v>
          </cell>
          <cell r="AB84" t="str">
            <v>105722-CECOF SAN JOSE DE LA DEHESA</v>
          </cell>
          <cell r="AC84">
            <v>2</v>
          </cell>
          <cell r="AD84">
            <v>4</v>
          </cell>
          <cell r="AE84">
            <v>2</v>
          </cell>
          <cell r="AF84">
            <v>2</v>
          </cell>
          <cell r="AG84">
            <v>3</v>
          </cell>
          <cell r="AH84">
            <v>13</v>
          </cell>
        </row>
        <row r="85">
          <cell r="G85" t="str">
            <v>105492-P.S.R. CAMISA</v>
          </cell>
          <cell r="H85">
            <v>1</v>
          </cell>
          <cell r="I85">
            <v>1</v>
          </cell>
          <cell r="J85">
            <v>3</v>
          </cell>
          <cell r="K85">
            <v>1</v>
          </cell>
          <cell r="L85">
            <v>1</v>
          </cell>
          <cell r="M85">
            <v>7</v>
          </cell>
          <cell r="AB85" t="str">
            <v>105723-CECOF LIMARI</v>
          </cell>
          <cell r="AC85">
            <v>3</v>
          </cell>
          <cell r="AD85">
            <v>8</v>
          </cell>
          <cell r="AE85">
            <v>1</v>
          </cell>
          <cell r="AF85">
            <v>4</v>
          </cell>
          <cell r="AG85">
            <v>4</v>
          </cell>
          <cell r="AH85">
            <v>5</v>
          </cell>
          <cell r="AI85">
            <v>4</v>
          </cell>
          <cell r="AJ85">
            <v>4</v>
          </cell>
          <cell r="AK85">
            <v>4</v>
          </cell>
          <cell r="AL85">
            <v>37</v>
          </cell>
        </row>
        <row r="86">
          <cell r="G86" t="str">
            <v>105501-P.S.R. ARBOLEDA GRANDE</v>
          </cell>
          <cell r="H86">
            <v>1</v>
          </cell>
          <cell r="I86">
            <v>2</v>
          </cell>
          <cell r="J86">
            <v>1</v>
          </cell>
          <cell r="K86">
            <v>3</v>
          </cell>
          <cell r="L86">
            <v>1</v>
          </cell>
          <cell r="M86">
            <v>1</v>
          </cell>
          <cell r="N86">
            <v>9</v>
          </cell>
          <cell r="AB86" t="str">
            <v>04302-COMBARBALÁ</v>
          </cell>
          <cell r="AC86">
            <v>15</v>
          </cell>
          <cell r="AD86">
            <v>2</v>
          </cell>
          <cell r="AE86">
            <v>7</v>
          </cell>
          <cell r="AF86">
            <v>5</v>
          </cell>
          <cell r="AG86">
            <v>6</v>
          </cell>
          <cell r="AH86">
            <v>6</v>
          </cell>
          <cell r="AI86">
            <v>8</v>
          </cell>
          <cell r="AJ86">
            <v>4</v>
          </cell>
          <cell r="AK86">
            <v>10</v>
          </cell>
          <cell r="AL86">
            <v>13</v>
          </cell>
          <cell r="AM86">
            <v>8</v>
          </cell>
          <cell r="AN86">
            <v>84</v>
          </cell>
        </row>
        <row r="87">
          <cell r="G87" t="str">
            <v>04301-OVALLE</v>
          </cell>
          <cell r="H87">
            <v>78</v>
          </cell>
          <cell r="I87">
            <v>68</v>
          </cell>
          <cell r="J87">
            <v>76</v>
          </cell>
          <cell r="K87">
            <v>45</v>
          </cell>
          <cell r="L87">
            <v>97</v>
          </cell>
          <cell r="M87">
            <v>45</v>
          </cell>
          <cell r="N87">
            <v>99</v>
          </cell>
          <cell r="O87">
            <v>114</v>
          </cell>
          <cell r="P87">
            <v>76</v>
          </cell>
          <cell r="Q87">
            <v>19</v>
          </cell>
          <cell r="R87">
            <v>27</v>
          </cell>
          <cell r="S87">
            <v>744</v>
          </cell>
          <cell r="AB87" t="str">
            <v>105105-HOSPITAL COMBARBALA</v>
          </cell>
          <cell r="AC87">
            <v>2</v>
          </cell>
          <cell r="AD87">
            <v>1</v>
          </cell>
          <cell r="AE87">
            <v>2</v>
          </cell>
          <cell r="AF87">
            <v>2</v>
          </cell>
          <cell r="AG87">
            <v>5</v>
          </cell>
          <cell r="AH87">
            <v>6</v>
          </cell>
          <cell r="AI87">
            <v>2</v>
          </cell>
          <cell r="AJ87">
            <v>5</v>
          </cell>
          <cell r="AK87">
            <v>8</v>
          </cell>
          <cell r="AL87">
            <v>3</v>
          </cell>
          <cell r="AM87">
            <v>36</v>
          </cell>
        </row>
        <row r="88">
          <cell r="G88" t="str">
            <v>105315-CES. RURAL C. DE TAMAYA</v>
          </cell>
          <cell r="H88">
            <v>4</v>
          </cell>
          <cell r="I88">
            <v>11</v>
          </cell>
          <cell r="J88">
            <v>8</v>
          </cell>
          <cell r="K88">
            <v>5</v>
          </cell>
          <cell r="L88">
            <v>9</v>
          </cell>
          <cell r="M88">
            <v>10</v>
          </cell>
          <cell r="N88">
            <v>12</v>
          </cell>
          <cell r="O88">
            <v>4</v>
          </cell>
          <cell r="P88">
            <v>4</v>
          </cell>
          <cell r="Q88">
            <v>3</v>
          </cell>
          <cell r="R88">
            <v>70</v>
          </cell>
          <cell r="AB88" t="str">
            <v>105434-P.S.R. SAN MARCOS</v>
          </cell>
          <cell r="AC88">
            <v>2</v>
          </cell>
          <cell r="AD88">
            <v>2</v>
          </cell>
          <cell r="AE88">
            <v>1</v>
          </cell>
          <cell r="AF88">
            <v>1</v>
          </cell>
          <cell r="AG88">
            <v>1</v>
          </cell>
          <cell r="AH88">
            <v>7</v>
          </cell>
        </row>
        <row r="89">
          <cell r="G89" t="str">
            <v>105317-CES. JORGE JORDAN D.</v>
          </cell>
          <cell r="H89">
            <v>17</v>
          </cell>
          <cell r="I89">
            <v>15</v>
          </cell>
          <cell r="J89">
            <v>9</v>
          </cell>
          <cell r="K89">
            <v>14</v>
          </cell>
          <cell r="L89">
            <v>17</v>
          </cell>
          <cell r="M89">
            <v>16</v>
          </cell>
          <cell r="N89">
            <v>17</v>
          </cell>
          <cell r="O89">
            <v>12</v>
          </cell>
          <cell r="P89">
            <v>20</v>
          </cell>
          <cell r="Q89">
            <v>10</v>
          </cell>
          <cell r="R89">
            <v>147</v>
          </cell>
          <cell r="AB89" t="str">
            <v>105441-P.S.R. MANQUEHUA</v>
          </cell>
          <cell r="AC89">
            <v>2</v>
          </cell>
          <cell r="AD89">
            <v>1</v>
          </cell>
          <cell r="AE89">
            <v>1</v>
          </cell>
          <cell r="AF89">
            <v>4</v>
          </cell>
        </row>
        <row r="90">
          <cell r="G90" t="str">
            <v>105322-CES. MARCOS MACUADA</v>
          </cell>
          <cell r="H90">
            <v>32</v>
          </cell>
          <cell r="I90">
            <v>19</v>
          </cell>
          <cell r="J90">
            <v>35</v>
          </cell>
          <cell r="K90">
            <v>8</v>
          </cell>
          <cell r="L90">
            <v>52</v>
          </cell>
          <cell r="M90">
            <v>43</v>
          </cell>
          <cell r="N90">
            <v>49</v>
          </cell>
          <cell r="O90">
            <v>26</v>
          </cell>
          <cell r="P90">
            <v>9</v>
          </cell>
          <cell r="Q90">
            <v>5</v>
          </cell>
          <cell r="R90">
            <v>278</v>
          </cell>
          <cell r="AB90" t="str">
            <v>105459-P.S.R. BARRANCAS                </v>
          </cell>
          <cell r="AC90">
            <v>1</v>
          </cell>
          <cell r="AD90">
            <v>1</v>
          </cell>
        </row>
        <row r="91">
          <cell r="G91" t="str">
            <v>105324-CES. SOTAQUI</v>
          </cell>
          <cell r="H91">
            <v>5</v>
          </cell>
          <cell r="I91">
            <v>7</v>
          </cell>
          <cell r="J91">
            <v>3</v>
          </cell>
          <cell r="K91">
            <v>6</v>
          </cell>
          <cell r="L91">
            <v>5</v>
          </cell>
          <cell r="M91">
            <v>3</v>
          </cell>
          <cell r="N91">
            <v>13</v>
          </cell>
          <cell r="O91">
            <v>14</v>
          </cell>
          <cell r="P91">
            <v>2</v>
          </cell>
          <cell r="Q91">
            <v>58</v>
          </cell>
          <cell r="AB91" t="str">
            <v>105460-P.S.R. COGOTI 18</v>
          </cell>
          <cell r="AC91">
            <v>6</v>
          </cell>
          <cell r="AD91">
            <v>3</v>
          </cell>
          <cell r="AE91">
            <v>1</v>
          </cell>
          <cell r="AF91">
            <v>1</v>
          </cell>
          <cell r="AG91">
            <v>1</v>
          </cell>
          <cell r="AH91">
            <v>12</v>
          </cell>
        </row>
        <row r="92">
          <cell r="G92" t="str">
            <v>105415-P.S.R. BARRAZA</v>
          </cell>
          <cell r="H92">
            <v>3</v>
          </cell>
          <cell r="I92">
            <v>2</v>
          </cell>
          <cell r="J92">
            <v>2</v>
          </cell>
          <cell r="K92">
            <v>3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14</v>
          </cell>
          <cell r="AB92" t="str">
            <v>105461-P.S.R. EL HUACHO</v>
          </cell>
          <cell r="AC92">
            <v>1</v>
          </cell>
          <cell r="AD92">
            <v>1</v>
          </cell>
          <cell r="AE92">
            <v>2</v>
          </cell>
        </row>
        <row r="93">
          <cell r="G93" t="str">
            <v>105416-P.S.R. CAMARICO                  </v>
          </cell>
          <cell r="H93">
            <v>1</v>
          </cell>
          <cell r="I93">
            <v>3</v>
          </cell>
          <cell r="J93">
            <v>1</v>
          </cell>
          <cell r="K93">
            <v>2</v>
          </cell>
          <cell r="L93">
            <v>5</v>
          </cell>
          <cell r="M93">
            <v>5</v>
          </cell>
          <cell r="N93">
            <v>5</v>
          </cell>
          <cell r="O93">
            <v>2</v>
          </cell>
          <cell r="P93">
            <v>24</v>
          </cell>
          <cell r="AB93" t="str">
            <v>105462-P.S.R. EL SAUCE</v>
          </cell>
          <cell r="AC93">
            <v>2</v>
          </cell>
          <cell r="AD93">
            <v>1</v>
          </cell>
          <cell r="AE93">
            <v>3</v>
          </cell>
        </row>
        <row r="94">
          <cell r="G94" t="str">
            <v>105417-P.S.R. ALCONES BAJOS</v>
          </cell>
          <cell r="H94">
            <v>1</v>
          </cell>
          <cell r="I94">
            <v>2</v>
          </cell>
          <cell r="J94">
            <v>1</v>
          </cell>
          <cell r="K94">
            <v>3</v>
          </cell>
          <cell r="L94">
            <v>7</v>
          </cell>
          <cell r="AB94" t="str">
            <v>105463-P.S.R. QUILITAPIA</v>
          </cell>
          <cell r="AC94">
            <v>1</v>
          </cell>
          <cell r="AD94">
            <v>1</v>
          </cell>
          <cell r="AE94">
            <v>2</v>
          </cell>
          <cell r="AF94">
            <v>2</v>
          </cell>
          <cell r="AG94">
            <v>6</v>
          </cell>
        </row>
        <row r="95">
          <cell r="G95" t="str">
            <v>105419-P.S.R. LAS SOSSAS</v>
          </cell>
          <cell r="H95">
            <v>2</v>
          </cell>
          <cell r="I95">
            <v>2</v>
          </cell>
          <cell r="J95">
            <v>1</v>
          </cell>
          <cell r="K95">
            <v>1</v>
          </cell>
          <cell r="L95">
            <v>2</v>
          </cell>
          <cell r="M95">
            <v>8</v>
          </cell>
          <cell r="AB95" t="str">
            <v>105464-P.S.R. LA LIGUA</v>
          </cell>
          <cell r="AC95">
            <v>1</v>
          </cell>
          <cell r="AD95">
            <v>1</v>
          </cell>
          <cell r="AE95">
            <v>3</v>
          </cell>
          <cell r="AF95">
            <v>5</v>
          </cell>
        </row>
        <row r="96">
          <cell r="G96" t="str">
            <v>105420-P.S.R. LIMARI</v>
          </cell>
          <cell r="H96">
            <v>3</v>
          </cell>
          <cell r="I96">
            <v>5</v>
          </cell>
          <cell r="J96">
            <v>2</v>
          </cell>
          <cell r="K96">
            <v>1</v>
          </cell>
          <cell r="L96">
            <v>4</v>
          </cell>
          <cell r="M96">
            <v>2</v>
          </cell>
          <cell r="N96">
            <v>5</v>
          </cell>
          <cell r="O96">
            <v>1</v>
          </cell>
          <cell r="P96">
            <v>23</v>
          </cell>
          <cell r="AB96" t="str">
            <v>105465-P.S.R. RAMADILLA</v>
          </cell>
          <cell r="AC96">
            <v>1</v>
          </cell>
          <cell r="AD96">
            <v>1</v>
          </cell>
          <cell r="AE96">
            <v>1</v>
          </cell>
          <cell r="AF96">
            <v>3</v>
          </cell>
        </row>
        <row r="97">
          <cell r="G97" t="str">
            <v>105422-P.S.R. HORNILLOS</v>
          </cell>
          <cell r="H97">
            <v>3</v>
          </cell>
          <cell r="I97">
            <v>1</v>
          </cell>
          <cell r="J97">
            <v>1</v>
          </cell>
          <cell r="K97">
            <v>5</v>
          </cell>
          <cell r="AB97" t="str">
            <v>105466-P.S.R. VALLE HERMOSO</v>
          </cell>
          <cell r="AC97">
            <v>1</v>
          </cell>
          <cell r="AD97">
            <v>1</v>
          </cell>
          <cell r="AE97">
            <v>2</v>
          </cell>
        </row>
        <row r="98">
          <cell r="G98" t="str">
            <v>105437-P.S.R. CHALINGA</v>
          </cell>
          <cell r="H98">
            <v>1</v>
          </cell>
          <cell r="I98">
            <v>2</v>
          </cell>
          <cell r="J98">
            <v>1</v>
          </cell>
          <cell r="K98">
            <v>1</v>
          </cell>
          <cell r="L98">
            <v>5</v>
          </cell>
          <cell r="AB98" t="str">
            <v>105490-P.S.R. EL DURAZNO</v>
          </cell>
          <cell r="AC98">
            <v>1</v>
          </cell>
          <cell r="AD98">
            <v>1</v>
          </cell>
          <cell r="AE98">
            <v>1</v>
          </cell>
          <cell r="AF98">
            <v>3</v>
          </cell>
        </row>
        <row r="99">
          <cell r="G99" t="str">
            <v>105439-P.S.R. CERRO BLANCO</v>
          </cell>
          <cell r="H99">
            <v>3</v>
          </cell>
          <cell r="I99">
            <v>1</v>
          </cell>
          <cell r="J99">
            <v>4</v>
          </cell>
          <cell r="AB99" t="str">
            <v>04304-MONTE PATRIA</v>
          </cell>
          <cell r="AC99">
            <v>11</v>
          </cell>
          <cell r="AD99">
            <v>8</v>
          </cell>
          <cell r="AE99">
            <v>15</v>
          </cell>
          <cell r="AF99">
            <v>18</v>
          </cell>
          <cell r="AG99">
            <v>8</v>
          </cell>
          <cell r="AH99">
            <v>7</v>
          </cell>
          <cell r="AI99">
            <v>26</v>
          </cell>
          <cell r="AJ99">
            <v>13</v>
          </cell>
          <cell r="AK99">
            <v>7</v>
          </cell>
          <cell r="AL99">
            <v>5</v>
          </cell>
          <cell r="AM99">
            <v>5</v>
          </cell>
          <cell r="AN99">
            <v>123</v>
          </cell>
        </row>
        <row r="100">
          <cell r="G100" t="str">
            <v>105507-P.S.R. HUAMALATA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2</v>
          </cell>
          <cell r="M100">
            <v>4</v>
          </cell>
          <cell r="N100">
            <v>10</v>
          </cell>
          <cell r="AB100" t="str">
            <v>105307-CES. RURAL MONTE PATRIA</v>
          </cell>
          <cell r="AC100">
            <v>3</v>
          </cell>
          <cell r="AD100">
            <v>4</v>
          </cell>
          <cell r="AE100">
            <v>2</v>
          </cell>
          <cell r="AF100">
            <v>1</v>
          </cell>
          <cell r="AG100">
            <v>2</v>
          </cell>
          <cell r="AH100">
            <v>2</v>
          </cell>
          <cell r="AI100">
            <v>4</v>
          </cell>
          <cell r="AJ100">
            <v>3</v>
          </cell>
          <cell r="AK100">
            <v>2</v>
          </cell>
          <cell r="AL100">
            <v>23</v>
          </cell>
        </row>
        <row r="101">
          <cell r="G101" t="str">
            <v>105510-P.S.R. RECOLETA</v>
          </cell>
          <cell r="H101">
            <v>2</v>
          </cell>
          <cell r="I101">
            <v>1</v>
          </cell>
          <cell r="J101">
            <v>3</v>
          </cell>
          <cell r="K101">
            <v>4</v>
          </cell>
          <cell r="L101">
            <v>1</v>
          </cell>
          <cell r="M101">
            <v>3</v>
          </cell>
          <cell r="N101">
            <v>4</v>
          </cell>
          <cell r="O101">
            <v>1</v>
          </cell>
          <cell r="P101">
            <v>1</v>
          </cell>
          <cell r="Q101">
            <v>2</v>
          </cell>
          <cell r="R101">
            <v>1</v>
          </cell>
          <cell r="S101">
            <v>23</v>
          </cell>
          <cell r="AB101" t="str">
            <v>105311-CES. RURAL CHAÑARAL ALTO</v>
          </cell>
          <cell r="AC101">
            <v>6</v>
          </cell>
          <cell r="AD101">
            <v>3</v>
          </cell>
          <cell r="AE101">
            <v>5</v>
          </cell>
          <cell r="AF101">
            <v>4</v>
          </cell>
          <cell r="AG101">
            <v>1</v>
          </cell>
          <cell r="AH101">
            <v>2</v>
          </cell>
          <cell r="AI101">
            <v>2</v>
          </cell>
          <cell r="AJ101">
            <v>23</v>
          </cell>
        </row>
        <row r="102">
          <cell r="G102" t="str">
            <v>105722-CECOF SAN JOSE DE LA DEHESA</v>
          </cell>
          <cell r="H102">
            <v>4</v>
          </cell>
          <cell r="I102">
            <v>7</v>
          </cell>
          <cell r="J102">
            <v>5</v>
          </cell>
          <cell r="K102">
            <v>1</v>
          </cell>
          <cell r="L102">
            <v>2</v>
          </cell>
          <cell r="M102">
            <v>4</v>
          </cell>
          <cell r="N102">
            <v>9</v>
          </cell>
          <cell r="O102">
            <v>2</v>
          </cell>
          <cell r="P102">
            <v>34</v>
          </cell>
          <cell r="AB102" t="str">
            <v>105312-CES. RURAL CAREN</v>
          </cell>
          <cell r="AC102">
            <v>1</v>
          </cell>
          <cell r="AD102">
            <v>1</v>
          </cell>
          <cell r="AE102">
            <v>2</v>
          </cell>
          <cell r="AF102">
            <v>2</v>
          </cell>
          <cell r="AG102">
            <v>12</v>
          </cell>
          <cell r="AH102">
            <v>1</v>
          </cell>
          <cell r="AI102">
            <v>2</v>
          </cell>
          <cell r="AJ102">
            <v>21</v>
          </cell>
        </row>
        <row r="103">
          <cell r="G103" t="str">
            <v>105723-CECOF LIMARI</v>
          </cell>
          <cell r="H103">
            <v>10</v>
          </cell>
          <cell r="I103">
            <v>3</v>
          </cell>
          <cell r="J103">
            <v>2</v>
          </cell>
          <cell r="K103">
            <v>1</v>
          </cell>
          <cell r="L103">
            <v>2</v>
          </cell>
          <cell r="M103">
            <v>6</v>
          </cell>
          <cell r="N103">
            <v>4</v>
          </cell>
          <cell r="O103">
            <v>1</v>
          </cell>
          <cell r="P103">
            <v>1</v>
          </cell>
          <cell r="Q103">
            <v>3</v>
          </cell>
          <cell r="R103">
            <v>33</v>
          </cell>
          <cell r="AB103" t="str">
            <v>105318-CES. RURAL EL PALQUI</v>
          </cell>
          <cell r="AC103">
            <v>5</v>
          </cell>
          <cell r="AD103">
            <v>1</v>
          </cell>
          <cell r="AE103">
            <v>3</v>
          </cell>
          <cell r="AF103">
            <v>14</v>
          </cell>
          <cell r="AG103">
            <v>3</v>
          </cell>
          <cell r="AH103">
            <v>4</v>
          </cell>
          <cell r="AI103">
            <v>3</v>
          </cell>
          <cell r="AJ103">
            <v>1</v>
          </cell>
          <cell r="AK103">
            <v>34</v>
          </cell>
        </row>
        <row r="104">
          <cell r="G104" t="str">
            <v>200258-CECOF LOS COPIHUES</v>
          </cell>
          <cell r="H104">
            <v>1</v>
          </cell>
          <cell r="I104">
            <v>1</v>
          </cell>
          <cell r="AB104" t="str">
            <v>105427-P.S.R. HACIENDA VALDIVIA</v>
          </cell>
          <cell r="AC104">
            <v>1</v>
          </cell>
          <cell r="AD104">
            <v>1</v>
          </cell>
          <cell r="AE104">
            <v>2</v>
          </cell>
        </row>
        <row r="105">
          <cell r="G105" t="str">
            <v>04302-COMBARBALÁ</v>
          </cell>
          <cell r="H105">
            <v>8</v>
          </cell>
          <cell r="I105">
            <v>12</v>
          </cell>
          <cell r="J105">
            <v>9</v>
          </cell>
          <cell r="K105">
            <v>17</v>
          </cell>
          <cell r="L105">
            <v>5</v>
          </cell>
          <cell r="M105">
            <v>16</v>
          </cell>
          <cell r="N105">
            <v>15</v>
          </cell>
          <cell r="O105">
            <v>20</v>
          </cell>
          <cell r="P105">
            <v>21</v>
          </cell>
          <cell r="Q105">
            <v>11</v>
          </cell>
          <cell r="R105">
            <v>11</v>
          </cell>
          <cell r="S105">
            <v>145</v>
          </cell>
          <cell r="AB105" t="str">
            <v>105428-P.S.R. HUATULAME</v>
          </cell>
          <cell r="AC105">
            <v>1</v>
          </cell>
          <cell r="AD105">
            <v>1</v>
          </cell>
        </row>
        <row r="106">
          <cell r="G106" t="str">
            <v>105105-HOSPITAL COMBARBALA</v>
          </cell>
          <cell r="H106">
            <v>5</v>
          </cell>
          <cell r="I106">
            <v>10</v>
          </cell>
          <cell r="J106">
            <v>7</v>
          </cell>
          <cell r="K106">
            <v>13</v>
          </cell>
          <cell r="L106">
            <v>4</v>
          </cell>
          <cell r="M106">
            <v>13</v>
          </cell>
          <cell r="N106">
            <v>9</v>
          </cell>
          <cell r="O106">
            <v>11</v>
          </cell>
          <cell r="P106">
            <v>7</v>
          </cell>
          <cell r="Q106">
            <v>3</v>
          </cell>
          <cell r="R106">
            <v>5</v>
          </cell>
          <cell r="S106">
            <v>87</v>
          </cell>
          <cell r="AB106" t="str">
            <v>105430-P.S.R. MIALQUI</v>
          </cell>
          <cell r="AC106">
            <v>1</v>
          </cell>
          <cell r="AD106">
            <v>1</v>
          </cell>
          <cell r="AE106">
            <v>2</v>
          </cell>
        </row>
        <row r="107">
          <cell r="G107" t="str">
            <v>105434-P.S.R. SAN MARCOS</v>
          </cell>
          <cell r="H107">
            <v>1</v>
          </cell>
          <cell r="I107">
            <v>1</v>
          </cell>
          <cell r="J107">
            <v>2</v>
          </cell>
          <cell r="K107">
            <v>2</v>
          </cell>
          <cell r="L107">
            <v>1</v>
          </cell>
          <cell r="M107">
            <v>7</v>
          </cell>
          <cell r="AB107" t="str">
            <v>105431-P.S.R. PEDREGAL</v>
          </cell>
          <cell r="AC107">
            <v>1</v>
          </cell>
          <cell r="AD107">
            <v>1</v>
          </cell>
          <cell r="AE107">
            <v>1</v>
          </cell>
          <cell r="AF107">
            <v>3</v>
          </cell>
        </row>
        <row r="108">
          <cell r="G108" t="str">
            <v>105441-P.S.R. MANQUEHUA</v>
          </cell>
          <cell r="H108">
            <v>1</v>
          </cell>
          <cell r="I108">
            <v>1</v>
          </cell>
          <cell r="J108">
            <v>4</v>
          </cell>
          <cell r="K108">
            <v>6</v>
          </cell>
          <cell r="AB108" t="str">
            <v>105432-P.S.R. RAPEL</v>
          </cell>
          <cell r="AC108">
            <v>1</v>
          </cell>
          <cell r="AD108">
            <v>1</v>
          </cell>
        </row>
        <row r="109">
          <cell r="G109" t="str">
            <v>105459-P.S.R. BARRANCAS                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6</v>
          </cell>
          <cell r="AB109" t="str">
            <v>105435-P.S.R. TULAHUEN</v>
          </cell>
          <cell r="AC109">
            <v>1</v>
          </cell>
          <cell r="AD109">
            <v>1</v>
          </cell>
          <cell r="AE109">
            <v>1</v>
          </cell>
          <cell r="AF109">
            <v>2</v>
          </cell>
          <cell r="AG109">
            <v>1</v>
          </cell>
          <cell r="AH109">
            <v>6</v>
          </cell>
        </row>
        <row r="110">
          <cell r="G110" t="str">
            <v>105460-P.S.R. COGOTI 18</v>
          </cell>
          <cell r="H110">
            <v>1</v>
          </cell>
          <cell r="I110">
            <v>1</v>
          </cell>
          <cell r="J110">
            <v>1</v>
          </cell>
          <cell r="K110">
            <v>3</v>
          </cell>
          <cell r="L110">
            <v>2</v>
          </cell>
          <cell r="M110">
            <v>1</v>
          </cell>
          <cell r="N110">
            <v>9</v>
          </cell>
          <cell r="AB110" t="str">
            <v>105436-P.S.R. EL MAITEN</v>
          </cell>
          <cell r="AC110">
            <v>1</v>
          </cell>
          <cell r="AD110">
            <v>1</v>
          </cell>
          <cell r="AE110">
            <v>1</v>
          </cell>
          <cell r="AF110">
            <v>1</v>
          </cell>
          <cell r="AG110">
            <v>4</v>
          </cell>
        </row>
        <row r="111">
          <cell r="G111" t="str">
            <v>105461-P.S.R. EL HUACHO</v>
          </cell>
          <cell r="H111">
            <v>1</v>
          </cell>
          <cell r="I111">
            <v>2</v>
          </cell>
          <cell r="J111">
            <v>3</v>
          </cell>
          <cell r="AB111" t="str">
            <v>105489-P.S.R. RAMADAS DE TULAHUEN</v>
          </cell>
          <cell r="AC111">
            <v>2</v>
          </cell>
          <cell r="AD111">
            <v>1</v>
          </cell>
          <cell r="AE111">
            <v>3</v>
          </cell>
        </row>
        <row r="112">
          <cell r="G112" t="str">
            <v>105462-P.S.R. EL SAUCE</v>
          </cell>
          <cell r="H112">
            <v>1</v>
          </cell>
          <cell r="I112">
            <v>2</v>
          </cell>
          <cell r="J112">
            <v>2</v>
          </cell>
          <cell r="K112">
            <v>1</v>
          </cell>
          <cell r="L112">
            <v>1</v>
          </cell>
          <cell r="M112">
            <v>7</v>
          </cell>
          <cell r="AB112" t="str">
            <v>04304-PUNITAQUI</v>
          </cell>
          <cell r="AC112">
            <v>5</v>
          </cell>
          <cell r="AD112">
            <v>4</v>
          </cell>
          <cell r="AE112">
            <v>2</v>
          </cell>
          <cell r="AF112">
            <v>7</v>
          </cell>
          <cell r="AG112">
            <v>2</v>
          </cell>
          <cell r="AH112">
            <v>2</v>
          </cell>
          <cell r="AI112">
            <v>1</v>
          </cell>
          <cell r="AJ112">
            <v>23</v>
          </cell>
        </row>
        <row r="113">
          <cell r="G113" t="str">
            <v>105463-P.S.R. QUILITAPIA</v>
          </cell>
          <cell r="H113">
            <v>1</v>
          </cell>
          <cell r="I113">
            <v>1</v>
          </cell>
          <cell r="J113">
            <v>2</v>
          </cell>
          <cell r="K113">
            <v>1</v>
          </cell>
          <cell r="L113">
            <v>3</v>
          </cell>
          <cell r="M113">
            <v>8</v>
          </cell>
          <cell r="AB113" t="str">
            <v>105308-CES. RURAL PUNITAQUI</v>
          </cell>
          <cell r="AC113">
            <v>3</v>
          </cell>
          <cell r="AD113">
            <v>2</v>
          </cell>
          <cell r="AE113">
            <v>5</v>
          </cell>
          <cell r="AF113">
            <v>10</v>
          </cell>
        </row>
        <row r="114">
          <cell r="G114" t="str">
            <v>105464-P.S.R. LA LIGUA</v>
          </cell>
          <cell r="H114">
            <v>1</v>
          </cell>
          <cell r="I114">
            <v>1</v>
          </cell>
          <cell r="J114">
            <v>4</v>
          </cell>
          <cell r="K114">
            <v>1</v>
          </cell>
          <cell r="L114">
            <v>1</v>
          </cell>
          <cell r="M114">
            <v>8</v>
          </cell>
          <cell r="AB114" t="str">
            <v>105440-P.S.R. DIVISADERO</v>
          </cell>
          <cell r="AC114">
            <v>2</v>
          </cell>
          <cell r="AD114">
            <v>2</v>
          </cell>
          <cell r="AE114">
            <v>2</v>
          </cell>
          <cell r="AF114">
            <v>2</v>
          </cell>
          <cell r="AG114">
            <v>2</v>
          </cell>
          <cell r="AH114">
            <v>2</v>
          </cell>
          <cell r="AI114">
            <v>1</v>
          </cell>
          <cell r="AJ114">
            <v>13</v>
          </cell>
        </row>
        <row r="115">
          <cell r="G115" t="str">
            <v>105466-P.S.R. VALLE HERMOSO</v>
          </cell>
          <cell r="H115">
            <v>1</v>
          </cell>
          <cell r="I115">
            <v>1</v>
          </cell>
          <cell r="J115">
            <v>1</v>
          </cell>
          <cell r="K115">
            <v>3</v>
          </cell>
          <cell r="AB115" t="str">
            <v>04305-RIO HURTADO</v>
          </cell>
          <cell r="AC115">
            <v>5</v>
          </cell>
          <cell r="AD115">
            <v>17</v>
          </cell>
          <cell r="AE115">
            <v>3</v>
          </cell>
          <cell r="AF115">
            <v>3</v>
          </cell>
          <cell r="AG115">
            <v>28</v>
          </cell>
        </row>
        <row r="116">
          <cell r="G116" t="str">
            <v>105490-P.S.R. EL DURAZNO</v>
          </cell>
          <cell r="H116">
            <v>1</v>
          </cell>
          <cell r="I116">
            <v>1</v>
          </cell>
          <cell r="AB116" t="str">
            <v>105310-CES. RURAL PICHASCA</v>
          </cell>
          <cell r="AC116">
            <v>2</v>
          </cell>
          <cell r="AD116">
            <v>10</v>
          </cell>
          <cell r="AE116">
            <v>2</v>
          </cell>
          <cell r="AF116">
            <v>14</v>
          </cell>
        </row>
        <row r="117">
          <cell r="G117" t="str">
            <v>04304-MONTE PATRIA</v>
          </cell>
          <cell r="H117">
            <v>9</v>
          </cell>
          <cell r="I117">
            <v>12</v>
          </cell>
          <cell r="J117">
            <v>17</v>
          </cell>
          <cell r="K117">
            <v>11</v>
          </cell>
          <cell r="L117">
            <v>13</v>
          </cell>
          <cell r="M117">
            <v>17</v>
          </cell>
          <cell r="N117">
            <v>14</v>
          </cell>
          <cell r="O117">
            <v>25</v>
          </cell>
          <cell r="P117">
            <v>28</v>
          </cell>
          <cell r="Q117">
            <v>13</v>
          </cell>
          <cell r="R117">
            <v>6</v>
          </cell>
          <cell r="S117">
            <v>165</v>
          </cell>
          <cell r="AB117" t="str">
            <v>105409-P.S.R. EL CHAÑAR</v>
          </cell>
          <cell r="AC117">
            <v>1</v>
          </cell>
          <cell r="AD117">
            <v>1</v>
          </cell>
        </row>
        <row r="118">
          <cell r="G118" t="str">
            <v>105307-CES. RURAL MONTE PATRIA</v>
          </cell>
          <cell r="H118">
            <v>4</v>
          </cell>
          <cell r="I118">
            <v>6</v>
          </cell>
          <cell r="J118">
            <v>6</v>
          </cell>
          <cell r="K118">
            <v>2</v>
          </cell>
          <cell r="L118">
            <v>7</v>
          </cell>
          <cell r="M118">
            <v>4</v>
          </cell>
          <cell r="N118">
            <v>8</v>
          </cell>
          <cell r="O118">
            <v>11</v>
          </cell>
          <cell r="P118">
            <v>6</v>
          </cell>
          <cell r="Q118">
            <v>1</v>
          </cell>
          <cell r="R118">
            <v>55</v>
          </cell>
          <cell r="AB118" t="str">
            <v>105410-P.S.R. HURTADO</v>
          </cell>
          <cell r="AC118">
            <v>1</v>
          </cell>
          <cell r="AD118">
            <v>1</v>
          </cell>
        </row>
        <row r="119">
          <cell r="G119" t="str">
            <v>105311-CES. RURAL CHAÑARAL ALTO</v>
          </cell>
          <cell r="H119">
            <v>1</v>
          </cell>
          <cell r="I119">
            <v>2</v>
          </cell>
          <cell r="J119">
            <v>7</v>
          </cell>
          <cell r="K119">
            <v>7</v>
          </cell>
          <cell r="L119">
            <v>3</v>
          </cell>
          <cell r="M119">
            <v>3</v>
          </cell>
          <cell r="N119">
            <v>10</v>
          </cell>
          <cell r="O119">
            <v>3</v>
          </cell>
          <cell r="P119">
            <v>36</v>
          </cell>
          <cell r="AB119" t="str">
            <v>105411-P.S.R. LAS BREAS</v>
          </cell>
          <cell r="AC119">
            <v>3</v>
          </cell>
          <cell r="AD119">
            <v>3</v>
          </cell>
        </row>
        <row r="120">
          <cell r="G120" t="str">
            <v>105312-CES. RURAL CAREN</v>
          </cell>
          <cell r="H120">
            <v>3</v>
          </cell>
          <cell r="I120">
            <v>1</v>
          </cell>
          <cell r="J120">
            <v>2</v>
          </cell>
          <cell r="K120">
            <v>1</v>
          </cell>
          <cell r="L120">
            <v>2</v>
          </cell>
          <cell r="M120">
            <v>3</v>
          </cell>
          <cell r="N120">
            <v>2</v>
          </cell>
          <cell r="O120">
            <v>4</v>
          </cell>
          <cell r="P120">
            <v>18</v>
          </cell>
          <cell r="AB120" t="str">
            <v>105413-P.S.R. SAMO ALTO</v>
          </cell>
          <cell r="AC120">
            <v>3</v>
          </cell>
          <cell r="AD120">
            <v>3</v>
          </cell>
        </row>
        <row r="121">
          <cell r="G121" t="str">
            <v>105318-CES. RURAL EL PALQUI</v>
          </cell>
          <cell r="H121">
            <v>1</v>
          </cell>
          <cell r="I121">
            <v>3</v>
          </cell>
          <cell r="J121">
            <v>2</v>
          </cell>
          <cell r="K121">
            <v>3</v>
          </cell>
          <cell r="L121">
            <v>2</v>
          </cell>
          <cell r="M121">
            <v>1</v>
          </cell>
          <cell r="N121">
            <v>2</v>
          </cell>
          <cell r="O121">
            <v>5</v>
          </cell>
          <cell r="P121">
            <v>3</v>
          </cell>
          <cell r="Q121">
            <v>22</v>
          </cell>
          <cell r="AB121" t="str">
            <v>105414-P.S.R. SERON</v>
          </cell>
          <cell r="AC121">
            <v>1</v>
          </cell>
          <cell r="AD121">
            <v>1</v>
          </cell>
          <cell r="AE121">
            <v>2</v>
          </cell>
        </row>
        <row r="122">
          <cell r="G122" t="str">
            <v>105425-P.S.R. CHILECITO</v>
          </cell>
          <cell r="H122">
            <v>1</v>
          </cell>
          <cell r="I122">
            <v>1</v>
          </cell>
          <cell r="J122">
            <v>2</v>
          </cell>
          <cell r="AB122" t="str">
            <v>105503-P.S.R. TABAQUEROS</v>
          </cell>
          <cell r="AC122">
            <v>1</v>
          </cell>
          <cell r="AD122">
            <v>3</v>
          </cell>
          <cell r="AE122">
            <v>4</v>
          </cell>
        </row>
        <row r="123">
          <cell r="G123" t="str">
            <v>105427-P.S.R. HACIENDA VALDIVIA</v>
          </cell>
          <cell r="H123">
            <v>3</v>
          </cell>
          <cell r="I123">
            <v>3</v>
          </cell>
          <cell r="AB123" t="str">
            <v>Total general</v>
          </cell>
          <cell r="AC123">
            <v>154</v>
          </cell>
          <cell r="AD123">
            <v>285</v>
          </cell>
          <cell r="AE123">
            <v>224</v>
          </cell>
          <cell r="AF123">
            <v>237</v>
          </cell>
          <cell r="AG123">
            <v>191</v>
          </cell>
          <cell r="AH123">
            <v>655</v>
          </cell>
          <cell r="AI123">
            <v>348</v>
          </cell>
          <cell r="AJ123">
            <v>323</v>
          </cell>
          <cell r="AK123">
            <v>210</v>
          </cell>
          <cell r="AL123">
            <v>213</v>
          </cell>
          <cell r="AM123">
            <v>166</v>
          </cell>
          <cell r="AN123">
            <v>3006</v>
          </cell>
        </row>
        <row r="124">
          <cell r="G124" t="str">
            <v>105428-P.S.R. HUATULAME</v>
          </cell>
          <cell r="H124">
            <v>1</v>
          </cell>
          <cell r="I124">
            <v>1</v>
          </cell>
        </row>
        <row r="125">
          <cell r="G125" t="str">
            <v>105430-P.S.R. MIALQUI</v>
          </cell>
          <cell r="H125">
            <v>1</v>
          </cell>
          <cell r="I125">
            <v>1</v>
          </cell>
          <cell r="J125">
            <v>2</v>
          </cell>
        </row>
        <row r="126">
          <cell r="G126" t="str">
            <v>105431-P.S.R. PEDREGAL</v>
          </cell>
          <cell r="H126">
            <v>1</v>
          </cell>
          <cell r="I126">
            <v>2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7</v>
          </cell>
        </row>
        <row r="127">
          <cell r="G127" t="str">
            <v>105432-P.S.R. RAPEL</v>
          </cell>
          <cell r="H127">
            <v>1</v>
          </cell>
          <cell r="I127">
            <v>2</v>
          </cell>
          <cell r="J127">
            <v>1</v>
          </cell>
          <cell r="K127">
            <v>4</v>
          </cell>
        </row>
        <row r="128">
          <cell r="G128" t="str">
            <v>105435-P.S.R. TULAHUEN</v>
          </cell>
          <cell r="H128">
            <v>3</v>
          </cell>
          <cell r="I128">
            <v>1</v>
          </cell>
          <cell r="J128">
            <v>2</v>
          </cell>
          <cell r="K128">
            <v>3</v>
          </cell>
          <cell r="L128">
            <v>2</v>
          </cell>
          <cell r="M128">
            <v>11</v>
          </cell>
        </row>
        <row r="129">
          <cell r="G129" t="str">
            <v>105436-P.S.R. EL MAITEN</v>
          </cell>
          <cell r="H129">
            <v>1</v>
          </cell>
          <cell r="I129">
            <v>1</v>
          </cell>
          <cell r="J129">
            <v>2</v>
          </cell>
          <cell r="K129">
            <v>4</v>
          </cell>
        </row>
        <row r="130">
          <cell r="G130" t="str">
            <v>04304-PUNITAQUI</v>
          </cell>
          <cell r="H130">
            <v>5</v>
          </cell>
          <cell r="I130">
            <v>6</v>
          </cell>
          <cell r="J130">
            <v>18</v>
          </cell>
          <cell r="K130">
            <v>8</v>
          </cell>
          <cell r="L130">
            <v>11</v>
          </cell>
          <cell r="M130">
            <v>21</v>
          </cell>
          <cell r="N130">
            <v>19</v>
          </cell>
          <cell r="O130">
            <v>5</v>
          </cell>
          <cell r="P130">
            <v>1</v>
          </cell>
          <cell r="Q130">
            <v>9</v>
          </cell>
          <cell r="R130">
            <v>103</v>
          </cell>
        </row>
        <row r="131">
          <cell r="G131" t="str">
            <v>105308-CES. RURAL PUNITAQUI</v>
          </cell>
          <cell r="H131">
            <v>5</v>
          </cell>
          <cell r="I131">
            <v>2</v>
          </cell>
          <cell r="J131">
            <v>18</v>
          </cell>
          <cell r="K131">
            <v>8</v>
          </cell>
          <cell r="L131">
            <v>10</v>
          </cell>
          <cell r="M131">
            <v>20</v>
          </cell>
          <cell r="N131">
            <v>18</v>
          </cell>
          <cell r="O131">
            <v>3</v>
          </cell>
          <cell r="P131">
            <v>9</v>
          </cell>
          <cell r="Q131">
            <v>93</v>
          </cell>
        </row>
        <row r="132">
          <cell r="G132" t="str">
            <v>105440-P.S.R. DIVISADERO</v>
          </cell>
          <cell r="H132">
            <v>4</v>
          </cell>
          <cell r="I132">
            <v>1</v>
          </cell>
          <cell r="J132">
            <v>1</v>
          </cell>
          <cell r="K132">
            <v>1</v>
          </cell>
          <cell r="L132">
            <v>2</v>
          </cell>
          <cell r="M132">
            <v>1</v>
          </cell>
          <cell r="N132">
            <v>10</v>
          </cell>
        </row>
        <row r="133">
          <cell r="G133" t="str">
            <v>04305-RIO HURTADO</v>
          </cell>
          <cell r="H133">
            <v>1</v>
          </cell>
          <cell r="I133">
            <v>4</v>
          </cell>
          <cell r="J133">
            <v>7</v>
          </cell>
          <cell r="K133">
            <v>1</v>
          </cell>
          <cell r="L133">
            <v>8</v>
          </cell>
          <cell r="M133">
            <v>11</v>
          </cell>
          <cell r="N133">
            <v>4</v>
          </cell>
          <cell r="O133">
            <v>1</v>
          </cell>
          <cell r="P133">
            <v>37</v>
          </cell>
        </row>
        <row r="134">
          <cell r="G134" t="str">
            <v>105310-CES. RURAL PICHASCA</v>
          </cell>
          <cell r="H134">
            <v>2</v>
          </cell>
          <cell r="I134">
            <v>3</v>
          </cell>
          <cell r="J134">
            <v>1</v>
          </cell>
          <cell r="K134">
            <v>4</v>
          </cell>
          <cell r="L134">
            <v>8</v>
          </cell>
          <cell r="M134">
            <v>1</v>
          </cell>
          <cell r="N134">
            <v>19</v>
          </cell>
        </row>
        <row r="135">
          <cell r="G135" t="str">
            <v>105409-P.S.R. EL CHAÑAR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4</v>
          </cell>
        </row>
        <row r="136">
          <cell r="G136" t="str">
            <v>105410-P.S.R. HURTADO</v>
          </cell>
          <cell r="H136">
            <v>1</v>
          </cell>
          <cell r="I136">
            <v>1</v>
          </cell>
        </row>
        <row r="137">
          <cell r="G137" t="str">
            <v>105411-P.S.R. LAS BREAS</v>
          </cell>
          <cell r="H137">
            <v>1</v>
          </cell>
          <cell r="I137">
            <v>1</v>
          </cell>
        </row>
        <row r="138">
          <cell r="G138" t="str">
            <v>105413-P.S.R. SAMO ALTO</v>
          </cell>
          <cell r="H138">
            <v>3</v>
          </cell>
          <cell r="I138">
            <v>1</v>
          </cell>
          <cell r="J138">
            <v>2</v>
          </cell>
          <cell r="K138">
            <v>6</v>
          </cell>
        </row>
        <row r="139">
          <cell r="G139" t="str">
            <v>105414-P.S.R. SERON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4</v>
          </cell>
        </row>
        <row r="140">
          <cell r="G140" t="str">
            <v>105503-P.S.R. TABAQUEROS</v>
          </cell>
          <cell r="H140">
            <v>1</v>
          </cell>
          <cell r="I140">
            <v>1</v>
          </cell>
          <cell r="J140">
            <v>2</v>
          </cell>
        </row>
        <row r="141">
          <cell r="G141" t="str">
            <v>Total general</v>
          </cell>
          <cell r="H141">
            <v>439</v>
          </cell>
          <cell r="I141">
            <v>483</v>
          </cell>
          <cell r="J141">
            <v>578</v>
          </cell>
          <cell r="K141">
            <v>521</v>
          </cell>
          <cell r="L141">
            <v>607</v>
          </cell>
          <cell r="M141">
            <v>551</v>
          </cell>
          <cell r="N141">
            <v>618</v>
          </cell>
          <cell r="O141">
            <v>707</v>
          </cell>
          <cell r="P141">
            <v>528</v>
          </cell>
          <cell r="Q141">
            <v>387</v>
          </cell>
          <cell r="R141">
            <v>261</v>
          </cell>
          <cell r="S141">
            <v>5680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57</v>
          </cell>
          <cell r="P4">
            <v>51</v>
          </cell>
          <cell r="Q4">
            <v>45</v>
          </cell>
          <cell r="R4">
            <v>19</v>
          </cell>
          <cell r="S4">
            <v>562</v>
          </cell>
          <cell r="AB4" t="str">
            <v>04101-LA SERENA</v>
          </cell>
          <cell r="AC4">
            <v>24</v>
          </cell>
          <cell r="AD4">
            <v>51</v>
          </cell>
          <cell r="AE4">
            <v>25</v>
          </cell>
          <cell r="AF4">
            <v>28</v>
          </cell>
          <cell r="AG4">
            <v>19</v>
          </cell>
          <cell r="AH4">
            <v>71</v>
          </cell>
          <cell r="AI4">
            <v>28</v>
          </cell>
          <cell r="AJ4">
            <v>83</v>
          </cell>
          <cell r="AK4">
            <v>35</v>
          </cell>
          <cell r="AL4">
            <v>28</v>
          </cell>
          <cell r="AM4">
            <v>9</v>
          </cell>
          <cell r="AN4">
            <v>401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9</v>
          </cell>
          <cell r="P5">
            <v>15</v>
          </cell>
          <cell r="Q5">
            <v>8</v>
          </cell>
          <cell r="R5">
            <v>2</v>
          </cell>
          <cell r="S5">
            <v>151</v>
          </cell>
          <cell r="AB5" t="str">
            <v>105300-CES. CARDENAL CARO</v>
          </cell>
          <cell r="AC5">
            <v>2</v>
          </cell>
          <cell r="AD5">
            <v>1</v>
          </cell>
          <cell r="AE5">
            <v>1</v>
          </cell>
          <cell r="AF5">
            <v>18</v>
          </cell>
          <cell r="AG5">
            <v>5</v>
          </cell>
          <cell r="AH5">
            <v>5</v>
          </cell>
          <cell r="AI5">
            <v>2</v>
          </cell>
          <cell r="AJ5">
            <v>1</v>
          </cell>
          <cell r="AK5">
            <v>35</v>
          </cell>
        </row>
        <row r="6">
          <cell r="G6" t="str">
            <v>105301-CES. LAS COMPAÑIAS</v>
          </cell>
          <cell r="H6">
            <v>5</v>
          </cell>
          <cell r="I6">
            <v>7</v>
          </cell>
          <cell r="J6">
            <v>6</v>
          </cell>
          <cell r="K6">
            <v>7</v>
          </cell>
          <cell r="L6">
            <v>4</v>
          </cell>
          <cell r="M6">
            <v>3</v>
          </cell>
          <cell r="N6">
            <v>5</v>
          </cell>
          <cell r="O6">
            <v>5</v>
          </cell>
          <cell r="P6">
            <v>1</v>
          </cell>
          <cell r="Q6">
            <v>43</v>
          </cell>
          <cell r="AB6" t="str">
            <v>105302-CES. PEDRO AGUIRRE C.</v>
          </cell>
          <cell r="AC6">
            <v>2</v>
          </cell>
          <cell r="AD6">
            <v>42</v>
          </cell>
          <cell r="AE6">
            <v>11</v>
          </cell>
          <cell r="AF6">
            <v>3</v>
          </cell>
          <cell r="AG6">
            <v>25</v>
          </cell>
          <cell r="AH6">
            <v>6</v>
          </cell>
          <cell r="AI6">
            <v>7</v>
          </cell>
          <cell r="AJ6">
            <v>19</v>
          </cell>
          <cell r="AK6">
            <v>12</v>
          </cell>
          <cell r="AL6">
            <v>1</v>
          </cell>
          <cell r="AM6">
            <v>128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15</v>
          </cell>
          <cell r="P7">
            <v>7</v>
          </cell>
          <cell r="Q7">
            <v>14</v>
          </cell>
          <cell r="R7">
            <v>5</v>
          </cell>
          <cell r="S7">
            <v>99</v>
          </cell>
          <cell r="AB7" t="str">
            <v>105313-CES. SCHAFFHAUSER</v>
          </cell>
          <cell r="AC7">
            <v>11</v>
          </cell>
          <cell r="AD7">
            <v>3</v>
          </cell>
          <cell r="AE7">
            <v>8</v>
          </cell>
          <cell r="AF7">
            <v>4</v>
          </cell>
          <cell r="AG7">
            <v>5</v>
          </cell>
          <cell r="AH7">
            <v>11</v>
          </cell>
          <cell r="AI7">
            <v>2</v>
          </cell>
          <cell r="AJ7">
            <v>2</v>
          </cell>
          <cell r="AK7">
            <v>3</v>
          </cell>
          <cell r="AL7">
            <v>49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7</v>
          </cell>
          <cell r="P8">
            <v>7</v>
          </cell>
          <cell r="Q8">
            <v>3</v>
          </cell>
          <cell r="R8">
            <v>1</v>
          </cell>
          <cell r="S8">
            <v>59</v>
          </cell>
          <cell r="AB8" t="str">
            <v>105319-CES. CARDENAL R.S.H.</v>
          </cell>
          <cell r="AC8">
            <v>11</v>
          </cell>
          <cell r="AD8">
            <v>4</v>
          </cell>
          <cell r="AE8">
            <v>4</v>
          </cell>
          <cell r="AF8">
            <v>19</v>
          </cell>
          <cell r="AG8">
            <v>14</v>
          </cell>
          <cell r="AH8">
            <v>12</v>
          </cell>
          <cell r="AI8">
            <v>15</v>
          </cell>
          <cell r="AJ8">
            <v>10</v>
          </cell>
          <cell r="AK8">
            <v>14</v>
          </cell>
          <cell r="AL8">
            <v>8</v>
          </cell>
          <cell r="AM8">
            <v>6</v>
          </cell>
          <cell r="AN8">
            <v>117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7</v>
          </cell>
          <cell r="P9">
            <v>8</v>
          </cell>
          <cell r="Q9">
            <v>5</v>
          </cell>
          <cell r="R9">
            <v>3</v>
          </cell>
          <cell r="S9">
            <v>71</v>
          </cell>
          <cell r="AB9" t="str">
            <v>105325-CESFAM JUAN PABLO II</v>
          </cell>
          <cell r="AC9">
            <v>1</v>
          </cell>
          <cell r="AD9">
            <v>1</v>
          </cell>
          <cell r="AE9">
            <v>5</v>
          </cell>
          <cell r="AF9">
            <v>59</v>
          </cell>
          <cell r="AG9">
            <v>5</v>
          </cell>
          <cell r="AH9">
            <v>1</v>
          </cell>
          <cell r="AI9">
            <v>72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11</v>
          </cell>
          <cell r="P10">
            <v>8</v>
          </cell>
          <cell r="Q10">
            <v>12</v>
          </cell>
          <cell r="R10">
            <v>8</v>
          </cell>
          <cell r="S10">
            <v>121</v>
          </cell>
          <cell r="AB10" t="str">
            <v>04102-COQUIMBO</v>
          </cell>
          <cell r="AC10">
            <v>17</v>
          </cell>
          <cell r="AD10">
            <v>21</v>
          </cell>
          <cell r="AE10">
            <v>2</v>
          </cell>
          <cell r="AF10">
            <v>7</v>
          </cell>
          <cell r="AG10">
            <v>23</v>
          </cell>
          <cell r="AH10">
            <v>2</v>
          </cell>
          <cell r="AI10">
            <v>1</v>
          </cell>
          <cell r="AJ10">
            <v>6</v>
          </cell>
          <cell r="AK10">
            <v>1</v>
          </cell>
          <cell r="AL10">
            <v>80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2</v>
          </cell>
          <cell r="K11">
            <v>4</v>
          </cell>
          <cell r="L11">
            <v>2</v>
          </cell>
          <cell r="M11">
            <v>3</v>
          </cell>
          <cell r="N11">
            <v>2</v>
          </cell>
          <cell r="O11">
            <v>16</v>
          </cell>
          <cell r="AB11" t="str">
            <v>105303-CES. SAN JUAN</v>
          </cell>
          <cell r="AC11">
            <v>13</v>
          </cell>
          <cell r="AD11">
            <v>2</v>
          </cell>
          <cell r="AE11">
            <v>2</v>
          </cell>
          <cell r="AF11">
            <v>2</v>
          </cell>
          <cell r="AG11">
            <v>19</v>
          </cell>
        </row>
        <row r="12">
          <cell r="G12" t="str">
            <v>105401-P.S.R. LAS ROJAS</v>
          </cell>
          <cell r="H12">
            <v>1</v>
          </cell>
          <cell r="I12">
            <v>1</v>
          </cell>
          <cell r="J12">
            <v>2</v>
          </cell>
          <cell r="AB12" t="str">
            <v>105304-CES. SANTA CECILIA</v>
          </cell>
          <cell r="AC12">
            <v>1</v>
          </cell>
          <cell r="AD12">
            <v>1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72</v>
          </cell>
          <cell r="P13">
            <v>69</v>
          </cell>
          <cell r="Q13">
            <v>39</v>
          </cell>
          <cell r="R13">
            <v>55</v>
          </cell>
          <cell r="S13">
            <v>665</v>
          </cell>
          <cell r="AB13" t="str">
            <v>105305-CES. TIERRAS BLANCAS</v>
          </cell>
          <cell r="AC13">
            <v>3</v>
          </cell>
          <cell r="AD13">
            <v>19</v>
          </cell>
          <cell r="AE13">
            <v>7</v>
          </cell>
          <cell r="AF13">
            <v>23</v>
          </cell>
          <cell r="AG13">
            <v>2</v>
          </cell>
          <cell r="AH13">
            <v>1</v>
          </cell>
          <cell r="AI13">
            <v>3</v>
          </cell>
          <cell r="AJ13">
            <v>1</v>
          </cell>
          <cell r="AK13">
            <v>59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9</v>
          </cell>
          <cell r="P14">
            <v>12</v>
          </cell>
          <cell r="Q14">
            <v>5</v>
          </cell>
          <cell r="R14">
            <v>6</v>
          </cell>
          <cell r="S14">
            <v>112</v>
          </cell>
          <cell r="AB14" t="str">
            <v>105321-CES. RURAL  TONGOY</v>
          </cell>
          <cell r="AC14">
            <v>1</v>
          </cell>
          <cell r="AD14">
            <v>1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15</v>
          </cell>
          <cell r="P15">
            <v>9</v>
          </cell>
          <cell r="Q15">
            <v>9</v>
          </cell>
          <cell r="R15">
            <v>9</v>
          </cell>
          <cell r="S15">
            <v>97</v>
          </cell>
          <cell r="AB15" t="str">
            <v>04103-ANDACOLLO</v>
          </cell>
          <cell r="AC15">
            <v>30</v>
          </cell>
          <cell r="AD15">
            <v>1</v>
          </cell>
          <cell r="AE15">
            <v>1</v>
          </cell>
          <cell r="AF15">
            <v>32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17</v>
          </cell>
          <cell r="P16">
            <v>24</v>
          </cell>
          <cell r="Q16">
            <v>14</v>
          </cell>
          <cell r="R16">
            <v>12</v>
          </cell>
          <cell r="S16">
            <v>286</v>
          </cell>
          <cell r="AB16" t="str">
            <v>105106-HOSPITAL ANDACOLLO</v>
          </cell>
          <cell r="AC16">
            <v>30</v>
          </cell>
          <cell r="AD16">
            <v>1</v>
          </cell>
          <cell r="AE16">
            <v>1</v>
          </cell>
          <cell r="AF16">
            <v>32</v>
          </cell>
        </row>
        <row r="17">
          <cell r="G17" t="str">
            <v>105321-CES. RURAL  TONGOY</v>
          </cell>
          <cell r="H17">
            <v>2</v>
          </cell>
          <cell r="I17">
            <v>1</v>
          </cell>
          <cell r="J17">
            <v>3</v>
          </cell>
          <cell r="K17">
            <v>1</v>
          </cell>
          <cell r="L17">
            <v>5</v>
          </cell>
          <cell r="M17">
            <v>12</v>
          </cell>
          <cell r="AB17" t="str">
            <v>04104-LA HIGUERA</v>
          </cell>
          <cell r="AC17">
            <v>3</v>
          </cell>
          <cell r="AD17">
            <v>4</v>
          </cell>
          <cell r="AE17">
            <v>7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28</v>
          </cell>
          <cell r="P18">
            <v>20</v>
          </cell>
          <cell r="Q18">
            <v>8</v>
          </cell>
          <cell r="R18">
            <v>21</v>
          </cell>
          <cell r="S18">
            <v>132</v>
          </cell>
          <cell r="AB18" t="str">
            <v>105314-CES. LA HIGUERA</v>
          </cell>
          <cell r="AC18">
            <v>3</v>
          </cell>
          <cell r="AD18">
            <v>3</v>
          </cell>
        </row>
        <row r="19">
          <cell r="G19" t="str">
            <v>105404-P.S.R. EL TANGUE                         </v>
          </cell>
          <cell r="H19">
            <v>1</v>
          </cell>
          <cell r="I19">
            <v>4</v>
          </cell>
          <cell r="J19">
            <v>1</v>
          </cell>
          <cell r="K19">
            <v>6</v>
          </cell>
          <cell r="AB19" t="str">
            <v>105500-P.S.R. CALETA HORNOS        </v>
          </cell>
          <cell r="AC19">
            <v>4</v>
          </cell>
          <cell r="AD19">
            <v>4</v>
          </cell>
        </row>
        <row r="20">
          <cell r="G20" t="str">
            <v>105406-P.S.R. PAN DE AZUCAR</v>
          </cell>
          <cell r="H20">
            <v>1</v>
          </cell>
          <cell r="I20">
            <v>4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</v>
          </cell>
          <cell r="O20">
            <v>1</v>
          </cell>
          <cell r="P20">
            <v>2</v>
          </cell>
          <cell r="Q20">
            <v>1</v>
          </cell>
          <cell r="R20">
            <v>19</v>
          </cell>
          <cell r="AB20" t="str">
            <v>04201-ILLAPEL</v>
          </cell>
          <cell r="AC20">
            <v>2</v>
          </cell>
          <cell r="AD20">
            <v>1</v>
          </cell>
          <cell r="AE20">
            <v>3</v>
          </cell>
        </row>
        <row r="21">
          <cell r="G21" t="str">
            <v>105407-P.S.R. TAMBILLOS</v>
          </cell>
          <cell r="H21">
            <v>1</v>
          </cell>
          <cell r="I21">
            <v>1</v>
          </cell>
          <cell r="AB21" t="str">
            <v>105326-CESFAM SAN RAFAEL</v>
          </cell>
          <cell r="AC21">
            <v>2</v>
          </cell>
          <cell r="AD21">
            <v>1</v>
          </cell>
          <cell r="AE21">
            <v>3</v>
          </cell>
        </row>
        <row r="22">
          <cell r="G22" t="str">
            <v>04103-ANDACOLLO</v>
          </cell>
          <cell r="H22">
            <v>3</v>
          </cell>
          <cell r="I22">
            <v>1</v>
          </cell>
          <cell r="J22">
            <v>4</v>
          </cell>
          <cell r="K22">
            <v>1</v>
          </cell>
          <cell r="L22">
            <v>6</v>
          </cell>
          <cell r="M22">
            <v>2</v>
          </cell>
          <cell r="N22">
            <v>3</v>
          </cell>
          <cell r="O22">
            <v>2</v>
          </cell>
          <cell r="P22">
            <v>22</v>
          </cell>
          <cell r="AB22" t="str">
            <v>04204-SALAMANCA</v>
          </cell>
          <cell r="AC22">
            <v>2</v>
          </cell>
          <cell r="AD22">
            <v>1</v>
          </cell>
          <cell r="AE22">
            <v>6</v>
          </cell>
          <cell r="AF22">
            <v>2</v>
          </cell>
          <cell r="AG22">
            <v>3</v>
          </cell>
          <cell r="AH22">
            <v>10</v>
          </cell>
          <cell r="AI22">
            <v>7</v>
          </cell>
          <cell r="AJ22">
            <v>7</v>
          </cell>
          <cell r="AK22">
            <v>7</v>
          </cell>
          <cell r="AL22">
            <v>45</v>
          </cell>
        </row>
        <row r="23">
          <cell r="G23" t="str">
            <v>105106-HOSPITAL ANDACOLLO</v>
          </cell>
          <cell r="H23">
            <v>3</v>
          </cell>
          <cell r="I23">
            <v>1</v>
          </cell>
          <cell r="J23">
            <v>4</v>
          </cell>
          <cell r="K23">
            <v>1</v>
          </cell>
          <cell r="L23">
            <v>6</v>
          </cell>
          <cell r="M23">
            <v>2</v>
          </cell>
          <cell r="N23">
            <v>3</v>
          </cell>
          <cell r="O23">
            <v>2</v>
          </cell>
          <cell r="P23">
            <v>22</v>
          </cell>
          <cell r="AB23" t="str">
            <v>105104-HOSPITAL SALAMANCA</v>
          </cell>
          <cell r="AC23">
            <v>1</v>
          </cell>
          <cell r="AD23">
            <v>1</v>
          </cell>
          <cell r="AE23">
            <v>6</v>
          </cell>
          <cell r="AF23">
            <v>1</v>
          </cell>
          <cell r="AG23">
            <v>3</v>
          </cell>
          <cell r="AH23">
            <v>10</v>
          </cell>
          <cell r="AI23">
            <v>7</v>
          </cell>
          <cell r="AJ23">
            <v>5</v>
          </cell>
          <cell r="AK23">
            <v>5</v>
          </cell>
          <cell r="AL23">
            <v>39</v>
          </cell>
        </row>
        <row r="24">
          <cell r="G24" t="str">
            <v>04104-LA HIGUERA</v>
          </cell>
          <cell r="H24">
            <v>4</v>
          </cell>
          <cell r="I24">
            <v>2</v>
          </cell>
          <cell r="J24">
            <v>4</v>
          </cell>
          <cell r="K24">
            <v>3</v>
          </cell>
          <cell r="L24">
            <v>2</v>
          </cell>
          <cell r="M24">
            <v>1</v>
          </cell>
          <cell r="N24">
            <v>2</v>
          </cell>
          <cell r="O24">
            <v>18</v>
          </cell>
          <cell r="AB24" t="str">
            <v>105452-P.S.R. CUNCUMEN                 </v>
          </cell>
          <cell r="AC24">
            <v>1</v>
          </cell>
          <cell r="AD24">
            <v>1</v>
          </cell>
          <cell r="AE24">
            <v>2</v>
          </cell>
          <cell r="AF24">
            <v>1</v>
          </cell>
          <cell r="AG24">
            <v>5</v>
          </cell>
        </row>
        <row r="25">
          <cell r="G25" t="str">
            <v>105506-P.S.R. EL TRAPICHE</v>
          </cell>
          <cell r="H25">
            <v>1</v>
          </cell>
          <cell r="I25">
            <v>1</v>
          </cell>
          <cell r="J25">
            <v>3</v>
          </cell>
          <cell r="K25">
            <v>1</v>
          </cell>
          <cell r="L25">
            <v>1</v>
          </cell>
          <cell r="M25">
            <v>4</v>
          </cell>
          <cell r="AB25" t="str">
            <v>105492-P.S.R. CAMISA</v>
          </cell>
          <cell r="AC25">
            <v>1</v>
          </cell>
          <cell r="AD25">
            <v>1</v>
          </cell>
        </row>
        <row r="26">
          <cell r="G26" t="str">
            <v>105314-CES. LA HIGUERA</v>
          </cell>
          <cell r="H26">
            <v>1</v>
          </cell>
          <cell r="I26">
            <v>1</v>
          </cell>
          <cell r="J26">
            <v>1</v>
          </cell>
          <cell r="K26">
            <v>3</v>
          </cell>
          <cell r="L26">
            <v>1</v>
          </cell>
          <cell r="M26">
            <v>2</v>
          </cell>
          <cell r="N26">
            <v>4</v>
          </cell>
          <cell r="AB26" t="str">
            <v>04301-OVALLE</v>
          </cell>
          <cell r="AC26">
            <v>1</v>
          </cell>
          <cell r="AD26">
            <v>7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2</v>
          </cell>
          <cell r="AJ26">
            <v>14</v>
          </cell>
        </row>
        <row r="27">
          <cell r="G27" t="str">
            <v>105500-P.S.R. CALETA HORNOS        </v>
          </cell>
          <cell r="H27">
            <v>2</v>
          </cell>
          <cell r="I27">
            <v>1</v>
          </cell>
          <cell r="J27">
            <v>3</v>
          </cell>
          <cell r="K27">
            <v>3</v>
          </cell>
          <cell r="L27">
            <v>1</v>
          </cell>
          <cell r="M27">
            <v>1</v>
          </cell>
          <cell r="N27">
            <v>2</v>
          </cell>
          <cell r="O27">
            <v>6</v>
          </cell>
          <cell r="AB27" t="str">
            <v>105322-CES. MARCOS MACUADA</v>
          </cell>
          <cell r="AC27">
            <v>1</v>
          </cell>
          <cell r="AD27">
            <v>7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12</v>
          </cell>
        </row>
        <row r="28">
          <cell r="G28" t="str">
            <v>04105-PAIHUANO</v>
          </cell>
          <cell r="H28">
            <v>1</v>
          </cell>
          <cell r="I28">
            <v>2</v>
          </cell>
          <cell r="J28">
            <v>4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15</v>
          </cell>
          <cell r="AB28" t="str">
            <v>105324-CES. SOTAQUI</v>
          </cell>
          <cell r="AC28">
            <v>2</v>
          </cell>
          <cell r="AD28">
            <v>2</v>
          </cell>
        </row>
        <row r="29">
          <cell r="G29" t="str">
            <v>105306-CES. PAIHUANO</v>
          </cell>
          <cell r="H29">
            <v>1</v>
          </cell>
          <cell r="I29">
            <v>2</v>
          </cell>
          <cell r="J29">
            <v>1</v>
          </cell>
          <cell r="K29">
            <v>2</v>
          </cell>
          <cell r="L29">
            <v>1</v>
          </cell>
          <cell r="M29">
            <v>1</v>
          </cell>
          <cell r="N29">
            <v>8</v>
          </cell>
          <cell r="AB29" t="str">
            <v>04302-COMBARBALÁ</v>
          </cell>
          <cell r="AC29">
            <v>1</v>
          </cell>
          <cell r="AD29">
            <v>1</v>
          </cell>
          <cell r="AE29">
            <v>1</v>
          </cell>
          <cell r="AF29">
            <v>3</v>
          </cell>
          <cell r="AG29">
            <v>1</v>
          </cell>
          <cell r="AH29">
            <v>2</v>
          </cell>
          <cell r="AI29">
            <v>9</v>
          </cell>
        </row>
        <row r="30">
          <cell r="G30" t="str">
            <v>105477-P.S.R. PISCO ELQUI</v>
          </cell>
          <cell r="H30">
            <v>4</v>
          </cell>
          <cell r="I30">
            <v>1</v>
          </cell>
          <cell r="J30">
            <v>1</v>
          </cell>
          <cell r="K30">
            <v>1</v>
          </cell>
          <cell r="L30">
            <v>7</v>
          </cell>
          <cell r="AB30" t="str">
            <v>105105-HOSPITAL COMBARBALA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6</v>
          </cell>
        </row>
        <row r="31">
          <cell r="G31" t="str">
            <v>04106-VICUÑA</v>
          </cell>
          <cell r="H31">
            <v>12</v>
          </cell>
          <cell r="I31">
            <v>8</v>
          </cell>
          <cell r="J31">
            <v>5</v>
          </cell>
          <cell r="K31">
            <v>4</v>
          </cell>
          <cell r="L31">
            <v>12</v>
          </cell>
          <cell r="M31">
            <v>12</v>
          </cell>
          <cell r="N31">
            <v>4</v>
          </cell>
          <cell r="O31">
            <v>1</v>
          </cell>
          <cell r="P31">
            <v>4</v>
          </cell>
          <cell r="Q31">
            <v>9</v>
          </cell>
          <cell r="R31">
            <v>1</v>
          </cell>
          <cell r="S31">
            <v>72</v>
          </cell>
          <cell r="AB31" t="str">
            <v>105460-P.S.R. COGOTI 18</v>
          </cell>
          <cell r="AC31">
            <v>1</v>
          </cell>
          <cell r="AD31">
            <v>1</v>
          </cell>
        </row>
        <row r="32">
          <cell r="G32" t="str">
            <v>105107-HOSPITAL VICUÑA</v>
          </cell>
          <cell r="H32">
            <v>2</v>
          </cell>
          <cell r="I32">
            <v>1</v>
          </cell>
          <cell r="J32">
            <v>3</v>
          </cell>
          <cell r="K32">
            <v>8</v>
          </cell>
          <cell r="L32">
            <v>8</v>
          </cell>
          <cell r="M32">
            <v>3</v>
          </cell>
          <cell r="N32">
            <v>4</v>
          </cell>
          <cell r="O32">
            <v>7</v>
          </cell>
          <cell r="P32">
            <v>36</v>
          </cell>
          <cell r="AB32" t="str">
            <v>105463-P.S.R. QUILITAPIA</v>
          </cell>
          <cell r="AC32">
            <v>1</v>
          </cell>
          <cell r="AD32">
            <v>1</v>
          </cell>
        </row>
        <row r="33">
          <cell r="G33" t="str">
            <v>105467-P.S.R. DIAGUITAS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4</v>
          </cell>
          <cell r="AB33" t="str">
            <v>105464-P.S.R. LA LIGUA</v>
          </cell>
          <cell r="AC33">
            <v>1</v>
          </cell>
          <cell r="AD33">
            <v>1</v>
          </cell>
        </row>
        <row r="34">
          <cell r="G34" t="str">
            <v>105468-P.S.R. EL MOLLE</v>
          </cell>
          <cell r="H34">
            <v>1</v>
          </cell>
          <cell r="I34">
            <v>1</v>
          </cell>
          <cell r="J34">
            <v>2</v>
          </cell>
          <cell r="AB34" t="str">
            <v>04304-MONTE PATRIA</v>
          </cell>
          <cell r="AC34">
            <v>1</v>
          </cell>
          <cell r="AD34">
            <v>3</v>
          </cell>
          <cell r="AE34">
            <v>1</v>
          </cell>
          <cell r="AF34">
            <v>3</v>
          </cell>
          <cell r="AG34">
            <v>6</v>
          </cell>
          <cell r="AH34">
            <v>2</v>
          </cell>
          <cell r="AI34">
            <v>2</v>
          </cell>
          <cell r="AJ34">
            <v>6</v>
          </cell>
          <cell r="AK34">
            <v>3</v>
          </cell>
          <cell r="AL34">
            <v>27</v>
          </cell>
        </row>
        <row r="35">
          <cell r="G35" t="str">
            <v>105469-P.S.R. EL TAMBO</v>
          </cell>
          <cell r="H35">
            <v>8</v>
          </cell>
          <cell r="I35">
            <v>4</v>
          </cell>
          <cell r="J35">
            <v>3</v>
          </cell>
          <cell r="K35">
            <v>1</v>
          </cell>
          <cell r="L35">
            <v>1</v>
          </cell>
          <cell r="M35">
            <v>17</v>
          </cell>
          <cell r="AB35" t="str">
            <v>105307-CES. RURAL MONTE PATRIA</v>
          </cell>
          <cell r="AC35">
            <v>1</v>
          </cell>
          <cell r="AD35">
            <v>2</v>
          </cell>
          <cell r="AE35">
            <v>2</v>
          </cell>
          <cell r="AF35">
            <v>2</v>
          </cell>
          <cell r="AG35">
            <v>2</v>
          </cell>
          <cell r="AH35">
            <v>9</v>
          </cell>
        </row>
        <row r="36">
          <cell r="G36" t="str">
            <v>105470-P.S.R. HUANTA</v>
          </cell>
          <cell r="H36">
            <v>1</v>
          </cell>
          <cell r="I36">
            <v>1</v>
          </cell>
          <cell r="AB36" t="str">
            <v>105312-CES. RURAL CAREN</v>
          </cell>
          <cell r="AC36">
            <v>1</v>
          </cell>
          <cell r="AD36">
            <v>1</v>
          </cell>
        </row>
        <row r="37">
          <cell r="G37" t="str">
            <v>105471-P.S.R. PERALILLO</v>
          </cell>
          <cell r="H37">
            <v>1</v>
          </cell>
          <cell r="I37">
            <v>1</v>
          </cell>
          <cell r="AB37" t="str">
            <v>105318-CES. RURAL EL PALQUI</v>
          </cell>
          <cell r="AC37">
            <v>1</v>
          </cell>
          <cell r="AD37">
            <v>3</v>
          </cell>
          <cell r="AE37">
            <v>1</v>
          </cell>
          <cell r="AF37">
            <v>2</v>
          </cell>
          <cell r="AG37">
            <v>6</v>
          </cell>
          <cell r="AH37">
            <v>4</v>
          </cell>
          <cell r="AI37">
            <v>17</v>
          </cell>
        </row>
        <row r="38">
          <cell r="G38" t="str">
            <v>105472-P.S.R. RIVADAVIA</v>
          </cell>
          <cell r="H38">
            <v>1</v>
          </cell>
          <cell r="I38">
            <v>1</v>
          </cell>
          <cell r="J38">
            <v>1</v>
          </cell>
          <cell r="K38">
            <v>3</v>
          </cell>
          <cell r="AB38" t="str">
            <v>04305-RIO HURTADO</v>
          </cell>
          <cell r="AC38">
            <v>2</v>
          </cell>
          <cell r="AD38">
            <v>2</v>
          </cell>
        </row>
        <row r="39">
          <cell r="G39" t="str">
            <v>105473-P.S.R. TALCUNA</v>
          </cell>
          <cell r="H39">
            <v>2</v>
          </cell>
          <cell r="I39">
            <v>1</v>
          </cell>
          <cell r="J39">
            <v>1</v>
          </cell>
          <cell r="K39">
            <v>4</v>
          </cell>
          <cell r="AB39" t="str">
            <v>105310-CES. RURAL PICHASCA</v>
          </cell>
          <cell r="AC39">
            <v>2</v>
          </cell>
          <cell r="AD39">
            <v>2</v>
          </cell>
        </row>
        <row r="40">
          <cell r="G40" t="str">
            <v>105502-P.S.R. CALINGASTA</v>
          </cell>
          <cell r="H40">
            <v>1</v>
          </cell>
          <cell r="I40">
            <v>1</v>
          </cell>
          <cell r="AB40" t="str">
            <v>Total general</v>
          </cell>
          <cell r="AC40">
            <v>73</v>
          </cell>
          <cell r="AD40">
            <v>55</v>
          </cell>
          <cell r="AE40">
            <v>54</v>
          </cell>
          <cell r="AF40">
            <v>41</v>
          </cell>
          <cell r="AG40">
            <v>42</v>
          </cell>
          <cell r="AH40">
            <v>103</v>
          </cell>
          <cell r="AI40">
            <v>40</v>
          </cell>
          <cell r="AJ40">
            <v>104</v>
          </cell>
          <cell r="AK40">
            <v>48</v>
          </cell>
          <cell r="AL40">
            <v>37</v>
          </cell>
          <cell r="AM40">
            <v>23</v>
          </cell>
          <cell r="AN40">
            <v>620</v>
          </cell>
        </row>
        <row r="41">
          <cell r="G41" t="str">
            <v>105509-P.S.R. GUALLIGUAICA</v>
          </cell>
          <cell r="H41">
            <v>1</v>
          </cell>
          <cell r="I41">
            <v>2</v>
          </cell>
          <cell r="J41">
            <v>3</v>
          </cell>
        </row>
        <row r="42">
          <cell r="G42" t="str">
            <v>04201-ILLAPEL</v>
          </cell>
          <cell r="H42">
            <v>9</v>
          </cell>
          <cell r="I42">
            <v>10</v>
          </cell>
          <cell r="J42">
            <v>6</v>
          </cell>
          <cell r="K42">
            <v>1</v>
          </cell>
          <cell r="L42">
            <v>4</v>
          </cell>
          <cell r="M42">
            <v>11</v>
          </cell>
          <cell r="N42">
            <v>10</v>
          </cell>
          <cell r="O42">
            <v>9</v>
          </cell>
          <cell r="P42">
            <v>8</v>
          </cell>
          <cell r="Q42">
            <v>4</v>
          </cell>
          <cell r="R42">
            <v>3</v>
          </cell>
          <cell r="S42">
            <v>75</v>
          </cell>
        </row>
        <row r="43">
          <cell r="G43" t="str">
            <v>105103-HOSPITAL ILLAPEL</v>
          </cell>
          <cell r="H43">
            <v>3</v>
          </cell>
          <cell r="I43">
            <v>8</v>
          </cell>
          <cell r="J43">
            <v>2</v>
          </cell>
          <cell r="K43">
            <v>1</v>
          </cell>
          <cell r="L43">
            <v>2</v>
          </cell>
          <cell r="M43">
            <v>4</v>
          </cell>
          <cell r="N43">
            <v>3</v>
          </cell>
          <cell r="O43">
            <v>8</v>
          </cell>
          <cell r="P43">
            <v>5</v>
          </cell>
          <cell r="Q43">
            <v>2</v>
          </cell>
          <cell r="R43">
            <v>1</v>
          </cell>
          <cell r="S43">
            <v>39</v>
          </cell>
        </row>
        <row r="44">
          <cell r="G44" t="str">
            <v>105326-CESFAM SAN RAFAEL</v>
          </cell>
          <cell r="H44">
            <v>3</v>
          </cell>
          <cell r="I44">
            <v>2</v>
          </cell>
          <cell r="J44">
            <v>3</v>
          </cell>
          <cell r="K44">
            <v>2</v>
          </cell>
          <cell r="L44">
            <v>3</v>
          </cell>
          <cell r="M44">
            <v>2</v>
          </cell>
          <cell r="N44">
            <v>1</v>
          </cell>
          <cell r="O44">
            <v>16</v>
          </cell>
        </row>
        <row r="45">
          <cell r="G45" t="str">
            <v>105444-P.S.R. HUINTIL</v>
          </cell>
          <cell r="H45">
            <v>1</v>
          </cell>
          <cell r="I45">
            <v>1</v>
          </cell>
        </row>
        <row r="46">
          <cell r="G46" t="str">
            <v>105446-P.S.R. MATANCILLA</v>
          </cell>
          <cell r="H46">
            <v>1</v>
          </cell>
          <cell r="I46">
            <v>1</v>
          </cell>
        </row>
        <row r="47">
          <cell r="G47" t="str">
            <v>105447-P.S.R. PERALILLO</v>
          </cell>
          <cell r="H47">
            <v>2</v>
          </cell>
          <cell r="I47">
            <v>1</v>
          </cell>
          <cell r="J47">
            <v>3</v>
          </cell>
        </row>
        <row r="48">
          <cell r="G48" t="str">
            <v>105448-P.S.R. SANTA VIRGINIA</v>
          </cell>
          <cell r="H48">
            <v>1</v>
          </cell>
          <cell r="I48">
            <v>1</v>
          </cell>
        </row>
        <row r="49">
          <cell r="G49" t="str">
            <v>105485-P.S.R. PLAN DE HORNOS</v>
          </cell>
          <cell r="H49">
            <v>1</v>
          </cell>
          <cell r="I49">
            <v>2</v>
          </cell>
          <cell r="J49">
            <v>1</v>
          </cell>
          <cell r="K49">
            <v>4</v>
          </cell>
        </row>
        <row r="50">
          <cell r="G50" t="str">
            <v>105487-P.S.R. CAÑAS UNO</v>
          </cell>
          <cell r="H50">
            <v>1</v>
          </cell>
          <cell r="I50">
            <v>4</v>
          </cell>
          <cell r="J50">
            <v>1</v>
          </cell>
          <cell r="K50">
            <v>1</v>
          </cell>
          <cell r="L50">
            <v>1</v>
          </cell>
          <cell r="M50">
            <v>8</v>
          </cell>
        </row>
        <row r="51">
          <cell r="G51" t="str">
            <v>105504-P.S.R. SOCAVON</v>
          </cell>
          <cell r="H51">
            <v>1</v>
          </cell>
          <cell r="I51">
            <v>1</v>
          </cell>
          <cell r="J51">
            <v>2</v>
          </cell>
        </row>
        <row r="52">
          <cell r="G52" t="str">
            <v>04202-CANELA</v>
          </cell>
          <cell r="H52">
            <v>2</v>
          </cell>
          <cell r="I52">
            <v>14</v>
          </cell>
          <cell r="J52">
            <v>57</v>
          </cell>
          <cell r="K52">
            <v>73</v>
          </cell>
        </row>
        <row r="53">
          <cell r="G53" t="str">
            <v>105309-CES. RURAL CANELA</v>
          </cell>
          <cell r="H53">
            <v>14</v>
          </cell>
          <cell r="I53">
            <v>57</v>
          </cell>
          <cell r="J53">
            <v>71</v>
          </cell>
        </row>
        <row r="54">
          <cell r="G54" t="str">
            <v>105450-P.S.R. MINCHA NORTE            </v>
          </cell>
          <cell r="H54">
            <v>2</v>
          </cell>
          <cell r="I54">
            <v>2</v>
          </cell>
        </row>
        <row r="55">
          <cell r="G55" t="str">
            <v>04203-LOS VILOS</v>
          </cell>
          <cell r="H55">
            <v>6</v>
          </cell>
          <cell r="I55">
            <v>14</v>
          </cell>
          <cell r="J55">
            <v>11</v>
          </cell>
          <cell r="K55">
            <v>21</v>
          </cell>
          <cell r="L55">
            <v>5</v>
          </cell>
          <cell r="M55">
            <v>4</v>
          </cell>
          <cell r="N55">
            <v>8</v>
          </cell>
          <cell r="O55">
            <v>3</v>
          </cell>
          <cell r="P55">
            <v>32</v>
          </cell>
          <cell r="Q55">
            <v>104</v>
          </cell>
        </row>
        <row r="56">
          <cell r="G56" t="str">
            <v>105108-HOSPITAL LOS VILOS</v>
          </cell>
          <cell r="H56">
            <v>6</v>
          </cell>
          <cell r="I56">
            <v>8</v>
          </cell>
          <cell r="J56">
            <v>3</v>
          </cell>
          <cell r="K56">
            <v>5</v>
          </cell>
          <cell r="L56">
            <v>3</v>
          </cell>
          <cell r="M56">
            <v>5</v>
          </cell>
          <cell r="N56">
            <v>3</v>
          </cell>
          <cell r="O56">
            <v>0</v>
          </cell>
          <cell r="P56">
            <v>33</v>
          </cell>
        </row>
        <row r="57">
          <cell r="G57" t="str">
            <v>105478-P.S.R. CAIMANES                   </v>
          </cell>
          <cell r="H57">
            <v>2</v>
          </cell>
          <cell r="I57">
            <v>7</v>
          </cell>
          <cell r="J57">
            <v>3</v>
          </cell>
          <cell r="K57">
            <v>1</v>
          </cell>
          <cell r="L57">
            <v>5</v>
          </cell>
          <cell r="M57">
            <v>18</v>
          </cell>
        </row>
        <row r="58">
          <cell r="G58" t="str">
            <v>105479-P.S.R. GUANGUALI</v>
          </cell>
          <cell r="H58">
            <v>1</v>
          </cell>
          <cell r="I58">
            <v>1</v>
          </cell>
          <cell r="J58">
            <v>3</v>
          </cell>
          <cell r="K58">
            <v>5</v>
          </cell>
        </row>
        <row r="59">
          <cell r="G59" t="str">
            <v>105480-P.S.R. QUILIMARI</v>
          </cell>
          <cell r="H59">
            <v>2</v>
          </cell>
          <cell r="I59">
            <v>6</v>
          </cell>
          <cell r="J59">
            <v>1</v>
          </cell>
          <cell r="K59">
            <v>6</v>
          </cell>
          <cell r="L59">
            <v>15</v>
          </cell>
        </row>
        <row r="60">
          <cell r="G60" t="str">
            <v>105481-P.S.R. TILAMA</v>
          </cell>
          <cell r="H60">
            <v>1</v>
          </cell>
          <cell r="I60">
            <v>5</v>
          </cell>
          <cell r="J60">
            <v>1</v>
          </cell>
          <cell r="K60">
            <v>3</v>
          </cell>
          <cell r="L60">
            <v>10</v>
          </cell>
        </row>
        <row r="61">
          <cell r="G61" t="str">
            <v>105511-P.S.R. LOS CONDORES</v>
          </cell>
          <cell r="H61">
            <v>1</v>
          </cell>
          <cell r="I61">
            <v>7</v>
          </cell>
          <cell r="J61">
            <v>15</v>
          </cell>
          <cell r="K61">
            <v>23</v>
          </cell>
        </row>
        <row r="62">
          <cell r="G62" t="str">
            <v>04204-SALAMANCA</v>
          </cell>
          <cell r="H62">
            <v>5</v>
          </cell>
          <cell r="I62">
            <v>2</v>
          </cell>
          <cell r="J62">
            <v>5</v>
          </cell>
          <cell r="K62">
            <v>2</v>
          </cell>
          <cell r="L62">
            <v>4</v>
          </cell>
          <cell r="M62">
            <v>4</v>
          </cell>
          <cell r="N62">
            <v>7</v>
          </cell>
          <cell r="O62">
            <v>9</v>
          </cell>
          <cell r="P62">
            <v>3</v>
          </cell>
          <cell r="Q62">
            <v>192</v>
          </cell>
          <cell r="R62">
            <v>4</v>
          </cell>
          <cell r="S62">
            <v>237</v>
          </cell>
        </row>
        <row r="63">
          <cell r="G63" t="str">
            <v>105104-HOSPITAL SALAMANCA</v>
          </cell>
          <cell r="H63">
            <v>5</v>
          </cell>
          <cell r="I63">
            <v>2</v>
          </cell>
          <cell r="J63">
            <v>5</v>
          </cell>
          <cell r="K63">
            <v>2</v>
          </cell>
          <cell r="L63">
            <v>4</v>
          </cell>
          <cell r="M63">
            <v>4</v>
          </cell>
          <cell r="N63">
            <v>7</v>
          </cell>
          <cell r="O63">
            <v>9</v>
          </cell>
          <cell r="P63">
            <v>3</v>
          </cell>
          <cell r="Q63">
            <v>13</v>
          </cell>
          <cell r="R63">
            <v>4</v>
          </cell>
          <cell r="S63">
            <v>58</v>
          </cell>
        </row>
        <row r="64">
          <cell r="G64" t="str">
            <v>105452-P.S.R. CUNCUMEN                 </v>
          </cell>
          <cell r="H64">
            <v>63</v>
          </cell>
          <cell r="I64">
            <v>63</v>
          </cell>
        </row>
        <row r="65">
          <cell r="G65" t="str">
            <v>105453-P.S.R. TRANQUILLA</v>
          </cell>
          <cell r="H65">
            <v>3</v>
          </cell>
          <cell r="I65">
            <v>3</v>
          </cell>
        </row>
        <row r="66">
          <cell r="G66" t="str">
            <v>105454-P.S.R. CUNLAGUA</v>
          </cell>
          <cell r="H66">
            <v>2</v>
          </cell>
          <cell r="I66">
            <v>2</v>
          </cell>
        </row>
        <row r="67">
          <cell r="G67" t="str">
            <v>105455-P.S.R. CHILLEPIN</v>
          </cell>
          <cell r="H67">
            <v>22</v>
          </cell>
          <cell r="I67">
            <v>22</v>
          </cell>
        </row>
        <row r="68">
          <cell r="G68" t="str">
            <v>105456-P.S.R. LLIMPO</v>
          </cell>
          <cell r="H68">
            <v>18</v>
          </cell>
          <cell r="I68">
            <v>18</v>
          </cell>
        </row>
        <row r="69">
          <cell r="G69" t="str">
            <v>105457-P.S.R. SAN AGUSTIN</v>
          </cell>
          <cell r="H69">
            <v>9</v>
          </cell>
          <cell r="I69">
            <v>9</v>
          </cell>
        </row>
        <row r="70">
          <cell r="G70" t="str">
            <v>105458-P.S.R. TAHUINCO</v>
          </cell>
          <cell r="H70">
            <v>11</v>
          </cell>
          <cell r="I70">
            <v>11</v>
          </cell>
        </row>
        <row r="71">
          <cell r="G71" t="str">
            <v>105491-P.S.R. QUELEN BAJO</v>
          </cell>
          <cell r="H71">
            <v>19</v>
          </cell>
          <cell r="I71">
            <v>19</v>
          </cell>
        </row>
        <row r="72">
          <cell r="G72" t="str">
            <v>105492-P.S.R. CAMISA</v>
          </cell>
          <cell r="H72">
            <v>7</v>
          </cell>
          <cell r="I72">
            <v>7</v>
          </cell>
        </row>
        <row r="73">
          <cell r="G73" t="str">
            <v>105501-P.S.R. ARBOLEDA GRANDE</v>
          </cell>
          <cell r="H73">
            <v>25</v>
          </cell>
          <cell r="I73">
            <v>25</v>
          </cell>
        </row>
        <row r="74">
          <cell r="G74" t="str">
            <v>04301-OVALLE</v>
          </cell>
          <cell r="H74">
            <v>23</v>
          </cell>
          <cell r="I74">
            <v>16</v>
          </cell>
          <cell r="J74">
            <v>9</v>
          </cell>
          <cell r="K74">
            <v>12</v>
          </cell>
          <cell r="L74">
            <v>16</v>
          </cell>
          <cell r="M74">
            <v>12</v>
          </cell>
          <cell r="N74">
            <v>24</v>
          </cell>
          <cell r="O74">
            <v>36</v>
          </cell>
          <cell r="P74">
            <v>20</v>
          </cell>
          <cell r="Q74">
            <v>3</v>
          </cell>
          <cell r="R74">
            <v>16</v>
          </cell>
          <cell r="S74">
            <v>187</v>
          </cell>
        </row>
        <row r="75">
          <cell r="G75" t="str">
            <v>105315-CES. RURAL C. DE TAMAYA</v>
          </cell>
          <cell r="H75">
            <v>1</v>
          </cell>
          <cell r="I75">
            <v>2</v>
          </cell>
          <cell r="J75">
            <v>3</v>
          </cell>
        </row>
        <row r="76">
          <cell r="G76" t="str">
            <v>105317-CES. JORGE JORDAN D.</v>
          </cell>
          <cell r="H76">
            <v>6</v>
          </cell>
          <cell r="I76">
            <v>9</v>
          </cell>
          <cell r="J76">
            <v>3</v>
          </cell>
          <cell r="K76">
            <v>2</v>
          </cell>
          <cell r="L76">
            <v>2</v>
          </cell>
          <cell r="M76">
            <v>16</v>
          </cell>
          <cell r="N76">
            <v>7</v>
          </cell>
          <cell r="O76">
            <v>5</v>
          </cell>
          <cell r="P76">
            <v>3</v>
          </cell>
          <cell r="Q76">
            <v>53</v>
          </cell>
        </row>
        <row r="77">
          <cell r="G77" t="str">
            <v>105322-CES. MARCOS MACUADA</v>
          </cell>
          <cell r="H77">
            <v>11</v>
          </cell>
          <cell r="I77">
            <v>3</v>
          </cell>
          <cell r="J77">
            <v>6</v>
          </cell>
          <cell r="K77">
            <v>7</v>
          </cell>
          <cell r="L77">
            <v>13</v>
          </cell>
          <cell r="M77">
            <v>10</v>
          </cell>
          <cell r="N77">
            <v>8</v>
          </cell>
          <cell r="O77">
            <v>19</v>
          </cell>
          <cell r="P77">
            <v>11</v>
          </cell>
          <cell r="Q77">
            <v>3</v>
          </cell>
          <cell r="R77">
            <v>8</v>
          </cell>
          <cell r="S77">
            <v>99</v>
          </cell>
        </row>
        <row r="78">
          <cell r="G78" t="str">
            <v>105324-CES. SOTAQUI</v>
          </cell>
          <cell r="H78">
            <v>2</v>
          </cell>
          <cell r="I78">
            <v>5</v>
          </cell>
          <cell r="J78">
            <v>4</v>
          </cell>
          <cell r="K78">
            <v>5</v>
          </cell>
          <cell r="L78">
            <v>16</v>
          </cell>
        </row>
        <row r="79">
          <cell r="G79" t="str">
            <v>105416-P.S.R. CAMARICO                  </v>
          </cell>
          <cell r="H79">
            <v>1</v>
          </cell>
          <cell r="I79">
            <v>1</v>
          </cell>
        </row>
        <row r="80">
          <cell r="G80" t="str">
            <v>105422-P.S.R. HORNILLOS</v>
          </cell>
          <cell r="H80">
            <v>1</v>
          </cell>
          <cell r="I80">
            <v>1</v>
          </cell>
        </row>
        <row r="81">
          <cell r="G81" t="str">
            <v>105510-P.S.R. RECOLETA</v>
          </cell>
          <cell r="H81">
            <v>3</v>
          </cell>
          <cell r="I81">
            <v>3</v>
          </cell>
        </row>
        <row r="82">
          <cell r="G82" t="str">
            <v>105723-CECOF LIMARI</v>
          </cell>
          <cell r="H82">
            <v>6</v>
          </cell>
          <cell r="I82">
            <v>2</v>
          </cell>
          <cell r="J82">
            <v>3</v>
          </cell>
          <cell r="K82">
            <v>11</v>
          </cell>
        </row>
        <row r="83">
          <cell r="G83" t="str">
            <v>04302-COMBARBALÁ</v>
          </cell>
          <cell r="H83">
            <v>5</v>
          </cell>
          <cell r="I83">
            <v>8</v>
          </cell>
          <cell r="J83">
            <v>5</v>
          </cell>
          <cell r="K83">
            <v>6</v>
          </cell>
          <cell r="L83">
            <v>15</v>
          </cell>
          <cell r="M83">
            <v>2</v>
          </cell>
          <cell r="N83">
            <v>6</v>
          </cell>
          <cell r="O83">
            <v>3</v>
          </cell>
          <cell r="P83">
            <v>4</v>
          </cell>
          <cell r="Q83">
            <v>20</v>
          </cell>
          <cell r="R83">
            <v>74</v>
          </cell>
        </row>
        <row r="84">
          <cell r="G84" t="str">
            <v>105105-HOSPITAL COMBARBALA</v>
          </cell>
          <cell r="H84">
            <v>4</v>
          </cell>
          <cell r="I84">
            <v>4</v>
          </cell>
          <cell r="J84">
            <v>4</v>
          </cell>
          <cell r="K84">
            <v>2</v>
          </cell>
          <cell r="L84">
            <v>1</v>
          </cell>
          <cell r="M84">
            <v>1</v>
          </cell>
          <cell r="N84">
            <v>2</v>
          </cell>
          <cell r="O84">
            <v>2</v>
          </cell>
          <cell r="P84">
            <v>20</v>
          </cell>
        </row>
        <row r="85">
          <cell r="G85" t="str">
            <v>105434-P.S.R. SAN MARCOS</v>
          </cell>
          <cell r="H85">
            <v>1</v>
          </cell>
          <cell r="I85">
            <v>2</v>
          </cell>
          <cell r="J85">
            <v>5</v>
          </cell>
          <cell r="K85">
            <v>8</v>
          </cell>
        </row>
        <row r="86">
          <cell r="G86" t="str">
            <v>105441-P.S.R. MANQUEHUA</v>
          </cell>
          <cell r="H86">
            <v>1</v>
          </cell>
          <cell r="I86">
            <v>2</v>
          </cell>
          <cell r="J86">
            <v>3</v>
          </cell>
        </row>
        <row r="87">
          <cell r="G87" t="str">
            <v>105459-P.S.R. BARRANCAS                </v>
          </cell>
          <cell r="H87">
            <v>1</v>
          </cell>
          <cell r="I87">
            <v>1</v>
          </cell>
        </row>
        <row r="88">
          <cell r="G88" t="str">
            <v>105460-P.S.R. COGOTI 18</v>
          </cell>
          <cell r="H88">
            <v>3</v>
          </cell>
          <cell r="I88">
            <v>5</v>
          </cell>
          <cell r="J88">
            <v>1</v>
          </cell>
          <cell r="K88">
            <v>6</v>
          </cell>
          <cell r="L88">
            <v>15</v>
          </cell>
        </row>
        <row r="89">
          <cell r="G89" t="str">
            <v>105461-P.S.R. EL HUACHO</v>
          </cell>
          <cell r="H89">
            <v>1</v>
          </cell>
          <cell r="I89">
            <v>1</v>
          </cell>
        </row>
        <row r="90">
          <cell r="G90" t="str">
            <v>105462-P.S.R. EL SAUCE</v>
          </cell>
          <cell r="H90">
            <v>1</v>
          </cell>
          <cell r="I90">
            <v>1</v>
          </cell>
          <cell r="J90">
            <v>1</v>
          </cell>
          <cell r="K90">
            <v>2</v>
          </cell>
          <cell r="L90">
            <v>1</v>
          </cell>
          <cell r="M90">
            <v>1</v>
          </cell>
          <cell r="N90">
            <v>7</v>
          </cell>
        </row>
        <row r="91">
          <cell r="G91" t="str">
            <v>105463-P.S.R. QUILITAPIA</v>
          </cell>
          <cell r="H91">
            <v>1</v>
          </cell>
          <cell r="I91">
            <v>2</v>
          </cell>
          <cell r="J91">
            <v>1</v>
          </cell>
          <cell r="K91">
            <v>1</v>
          </cell>
          <cell r="L91">
            <v>6</v>
          </cell>
          <cell r="M91">
            <v>11</v>
          </cell>
        </row>
        <row r="92">
          <cell r="G92" t="str">
            <v>105464-P.S.R. LA LIGUA</v>
          </cell>
          <cell r="H92">
            <v>1</v>
          </cell>
          <cell r="I92">
            <v>1</v>
          </cell>
          <cell r="J92">
            <v>3</v>
          </cell>
          <cell r="K92">
            <v>5</v>
          </cell>
        </row>
        <row r="93">
          <cell r="G93" t="str">
            <v>105465-P.S.R. RAMADILLA</v>
          </cell>
          <cell r="H93">
            <v>1</v>
          </cell>
          <cell r="I93">
            <v>1</v>
          </cell>
        </row>
        <row r="94">
          <cell r="G94" t="str">
            <v>105466-P.S.R. VALLE HERMOSO</v>
          </cell>
          <cell r="H94">
            <v>1</v>
          </cell>
          <cell r="I94">
            <v>1</v>
          </cell>
          <cell r="J94">
            <v>2</v>
          </cell>
        </row>
        <row r="95">
          <cell r="G95" t="str">
            <v>04304-MONTE PATRIA</v>
          </cell>
          <cell r="H95">
            <v>6</v>
          </cell>
          <cell r="I95">
            <v>3</v>
          </cell>
          <cell r="J95">
            <v>5</v>
          </cell>
          <cell r="K95">
            <v>16</v>
          </cell>
          <cell r="L95">
            <v>12</v>
          </cell>
          <cell r="M95">
            <v>5</v>
          </cell>
          <cell r="N95">
            <v>7</v>
          </cell>
          <cell r="O95">
            <v>11</v>
          </cell>
          <cell r="P95">
            <v>12</v>
          </cell>
          <cell r="Q95">
            <v>3</v>
          </cell>
          <cell r="R95">
            <v>15</v>
          </cell>
          <cell r="S95">
            <v>95</v>
          </cell>
        </row>
        <row r="96">
          <cell r="G96" t="str">
            <v>105307-CES. RURAL MONTE PATRIA</v>
          </cell>
          <cell r="H96">
            <v>5</v>
          </cell>
          <cell r="I96">
            <v>1</v>
          </cell>
          <cell r="J96">
            <v>2</v>
          </cell>
          <cell r="K96">
            <v>11</v>
          </cell>
          <cell r="L96">
            <v>3</v>
          </cell>
          <cell r="M96">
            <v>4</v>
          </cell>
          <cell r="N96">
            <v>7</v>
          </cell>
          <cell r="O96">
            <v>10</v>
          </cell>
          <cell r="P96">
            <v>2</v>
          </cell>
          <cell r="Q96">
            <v>6</v>
          </cell>
          <cell r="R96">
            <v>51</v>
          </cell>
        </row>
        <row r="97">
          <cell r="G97" t="str">
            <v>105311-CES. RURAL CHAÑARAL ALTO</v>
          </cell>
          <cell r="H97">
            <v>2</v>
          </cell>
          <cell r="I97">
            <v>1</v>
          </cell>
          <cell r="J97">
            <v>1</v>
          </cell>
          <cell r="K97">
            <v>4</v>
          </cell>
        </row>
        <row r="98">
          <cell r="G98" t="str">
            <v>105312-CES. RURAL CAREN</v>
          </cell>
          <cell r="H98">
            <v>1</v>
          </cell>
          <cell r="I98">
            <v>2</v>
          </cell>
          <cell r="J98">
            <v>2</v>
          </cell>
          <cell r="K98">
            <v>3</v>
          </cell>
          <cell r="L98">
            <v>3</v>
          </cell>
          <cell r="M98">
            <v>1</v>
          </cell>
          <cell r="N98">
            <v>6</v>
          </cell>
          <cell r="O98">
            <v>18</v>
          </cell>
        </row>
        <row r="99">
          <cell r="G99" t="str">
            <v>105318-CES. RURAL EL PALQUI</v>
          </cell>
          <cell r="H99">
            <v>1</v>
          </cell>
          <cell r="I99">
            <v>2</v>
          </cell>
          <cell r="J99">
            <v>3</v>
          </cell>
          <cell r="K99">
            <v>4</v>
          </cell>
          <cell r="L99">
            <v>7</v>
          </cell>
          <cell r="M99">
            <v>1</v>
          </cell>
          <cell r="N99">
            <v>1</v>
          </cell>
          <cell r="O99">
            <v>3</v>
          </cell>
          <cell r="P99">
            <v>22</v>
          </cell>
        </row>
        <row r="100">
          <cell r="G100" t="str">
            <v>04304-PUNITAQUI</v>
          </cell>
          <cell r="H100">
            <v>18</v>
          </cell>
          <cell r="I100">
            <v>13</v>
          </cell>
          <cell r="J100">
            <v>8</v>
          </cell>
          <cell r="K100">
            <v>1</v>
          </cell>
          <cell r="L100">
            <v>32</v>
          </cell>
          <cell r="M100">
            <v>72</v>
          </cell>
        </row>
        <row r="101">
          <cell r="G101" t="str">
            <v>105308-CES. RURAL PUNITAQUI</v>
          </cell>
          <cell r="H101">
            <v>18</v>
          </cell>
          <cell r="I101">
            <v>13</v>
          </cell>
          <cell r="J101">
            <v>8</v>
          </cell>
          <cell r="K101">
            <v>1</v>
          </cell>
          <cell r="L101">
            <v>32</v>
          </cell>
          <cell r="M101">
            <v>72</v>
          </cell>
        </row>
        <row r="102">
          <cell r="G102" t="str">
            <v>04305-RIO HURTADO</v>
          </cell>
          <cell r="H102">
            <v>1</v>
          </cell>
          <cell r="I102">
            <v>1</v>
          </cell>
          <cell r="J102">
            <v>2</v>
          </cell>
          <cell r="K102">
            <v>4</v>
          </cell>
        </row>
        <row r="103">
          <cell r="G103" t="str">
            <v>105310-CES. RURAL PICHASCA</v>
          </cell>
          <cell r="H103">
            <v>1</v>
          </cell>
          <cell r="I103">
            <v>1</v>
          </cell>
        </row>
        <row r="104">
          <cell r="G104" t="str">
            <v>105413-P.S.R. SAMO ALTO</v>
          </cell>
          <cell r="H104">
            <v>2</v>
          </cell>
          <cell r="I104">
            <v>2</v>
          </cell>
        </row>
        <row r="105">
          <cell r="G105" t="str">
            <v>105414-P.S.R. SERON</v>
          </cell>
          <cell r="H105">
            <v>1</v>
          </cell>
          <cell r="I105">
            <v>1</v>
          </cell>
        </row>
        <row r="106">
          <cell r="G106" t="str">
            <v>Total general</v>
          </cell>
          <cell r="H106">
            <v>146</v>
          </cell>
          <cell r="I106">
            <v>111</v>
          </cell>
          <cell r="J106">
            <v>189</v>
          </cell>
          <cell r="K106">
            <v>174</v>
          </cell>
          <cell r="L106">
            <v>244</v>
          </cell>
          <cell r="M106">
            <v>239</v>
          </cell>
          <cell r="N106">
            <v>202</v>
          </cell>
          <cell r="O106">
            <v>210</v>
          </cell>
          <cell r="P106">
            <v>196</v>
          </cell>
          <cell r="Q106">
            <v>393</v>
          </cell>
          <cell r="R106">
            <v>171</v>
          </cell>
          <cell r="S106">
            <v>2275</v>
          </cell>
        </row>
      </sheetData>
      <sheetData sheetId="22">
        <row r="2">
          <cell r="AB2" t="str">
            <v>Suma de Total</v>
          </cell>
          <cell r="AC2" t="str">
            <v>Etiquetas de columna</v>
          </cell>
        </row>
        <row r="3"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AB4" t="str">
            <v>04101-LA SERENA</v>
          </cell>
          <cell r="AC4">
            <v>36</v>
          </cell>
          <cell r="AD4">
            <v>34</v>
          </cell>
          <cell r="AE4">
            <v>27</v>
          </cell>
          <cell r="AF4">
            <v>24</v>
          </cell>
          <cell r="AG4">
            <v>17</v>
          </cell>
          <cell r="AH4">
            <v>39</v>
          </cell>
          <cell r="AI4">
            <v>11</v>
          </cell>
          <cell r="AJ4">
            <v>7</v>
          </cell>
          <cell r="AK4">
            <v>6</v>
          </cell>
          <cell r="AL4">
            <v>11</v>
          </cell>
          <cell r="AM4">
            <v>12</v>
          </cell>
          <cell r="AN4">
            <v>224</v>
          </cell>
        </row>
        <row r="5">
          <cell r="AB5" t="str">
            <v>105300-CES. CARDENAL CARO</v>
          </cell>
          <cell r="AC5">
            <v>5</v>
          </cell>
          <cell r="AD5">
            <v>2</v>
          </cell>
          <cell r="AE5">
            <v>1</v>
          </cell>
          <cell r="AF5">
            <v>2</v>
          </cell>
          <cell r="AG5">
            <v>3</v>
          </cell>
          <cell r="AH5">
            <v>13</v>
          </cell>
        </row>
        <row r="6">
          <cell r="AB6" t="str">
            <v>105301-CES. LAS COMPAÑIAS</v>
          </cell>
          <cell r="AC6">
            <v>8</v>
          </cell>
          <cell r="AD6">
            <v>10</v>
          </cell>
          <cell r="AE6">
            <v>2</v>
          </cell>
          <cell r="AF6">
            <v>5</v>
          </cell>
          <cell r="AG6">
            <v>1</v>
          </cell>
          <cell r="AH6">
            <v>7</v>
          </cell>
          <cell r="AI6">
            <v>3</v>
          </cell>
          <cell r="AJ6">
            <v>3</v>
          </cell>
          <cell r="AK6">
            <v>1</v>
          </cell>
          <cell r="AL6">
            <v>7</v>
          </cell>
          <cell r="AM6">
            <v>3</v>
          </cell>
          <cell r="AN6">
            <v>50</v>
          </cell>
        </row>
        <row r="7">
          <cell r="AB7" t="str">
            <v>105302-CES. PEDRO AGUIRRE C.</v>
          </cell>
          <cell r="AC7">
            <v>5</v>
          </cell>
          <cell r="AD7">
            <v>5</v>
          </cell>
          <cell r="AE7">
            <v>5</v>
          </cell>
          <cell r="AF7">
            <v>4</v>
          </cell>
          <cell r="AG7">
            <v>6</v>
          </cell>
          <cell r="AH7">
            <v>7</v>
          </cell>
          <cell r="AI7">
            <v>7</v>
          </cell>
          <cell r="AJ7">
            <v>2</v>
          </cell>
          <cell r="AK7">
            <v>2</v>
          </cell>
          <cell r="AL7">
            <v>2</v>
          </cell>
          <cell r="AM7">
            <v>3</v>
          </cell>
          <cell r="AN7">
            <v>48</v>
          </cell>
        </row>
        <row r="8">
          <cell r="AB8" t="str">
            <v>105313-CES. SCHAFFHAUSER</v>
          </cell>
          <cell r="AC8">
            <v>7</v>
          </cell>
          <cell r="AD8">
            <v>12</v>
          </cell>
          <cell r="AE8">
            <v>10</v>
          </cell>
          <cell r="AF8">
            <v>0</v>
          </cell>
          <cell r="AG8">
            <v>4</v>
          </cell>
          <cell r="AH8">
            <v>10</v>
          </cell>
          <cell r="AI8">
            <v>1</v>
          </cell>
          <cell r="AJ8">
            <v>2</v>
          </cell>
          <cell r="AK8">
            <v>4</v>
          </cell>
          <cell r="AL8">
            <v>50</v>
          </cell>
        </row>
        <row r="9">
          <cell r="AB9" t="str">
            <v>105319-CES. CARDENAL R.S.H.</v>
          </cell>
          <cell r="AC9">
            <v>1</v>
          </cell>
          <cell r="AD9">
            <v>0</v>
          </cell>
          <cell r="AE9">
            <v>2</v>
          </cell>
          <cell r="AF9">
            <v>4</v>
          </cell>
          <cell r="AG9">
            <v>1</v>
          </cell>
          <cell r="AH9">
            <v>0</v>
          </cell>
          <cell r="AI9">
            <v>1</v>
          </cell>
          <cell r="AJ9">
            <v>9</v>
          </cell>
        </row>
        <row r="10">
          <cell r="AB10" t="str">
            <v>105325-CESFAM JUAN PABLO II</v>
          </cell>
          <cell r="AC10">
            <v>15</v>
          </cell>
          <cell r="AD10">
            <v>8</v>
          </cell>
          <cell r="AE10">
            <v>12</v>
          </cell>
          <cell r="AF10">
            <v>2</v>
          </cell>
          <cell r="AG10">
            <v>1</v>
          </cell>
          <cell r="AH10">
            <v>2</v>
          </cell>
          <cell r="AI10">
            <v>40</v>
          </cell>
        </row>
        <row r="11">
          <cell r="AB11" t="str">
            <v>105400-P.S.R. ALGARROBITO            </v>
          </cell>
          <cell r="AC11">
            <v>5</v>
          </cell>
          <cell r="AD11">
            <v>5</v>
          </cell>
        </row>
        <row r="12">
          <cell r="AB12" t="str">
            <v>105401-P.S.R. LAS ROJAS</v>
          </cell>
          <cell r="AC12">
            <v>0</v>
          </cell>
          <cell r="AD12">
            <v>0</v>
          </cell>
        </row>
        <row r="13">
          <cell r="AB13" t="str">
            <v>105402-P.S.R. EL ROMERO</v>
          </cell>
          <cell r="AC13">
            <v>0</v>
          </cell>
          <cell r="AD13">
            <v>0</v>
          </cell>
        </row>
        <row r="14">
          <cell r="AB14" t="str">
            <v>105499-P.S.R. LAMBERT</v>
          </cell>
          <cell r="AC14">
            <v>1</v>
          </cell>
          <cell r="AD14">
            <v>1</v>
          </cell>
        </row>
        <row r="15">
          <cell r="AB15" t="str">
            <v>105700-CECOF VILLA EL INDIO</v>
          </cell>
          <cell r="AC15">
            <v>0</v>
          </cell>
          <cell r="AD15">
            <v>0</v>
          </cell>
        </row>
        <row r="16">
          <cell r="AB16" t="str">
            <v>105701-CECOF VILLA ALEMANIA</v>
          </cell>
          <cell r="AC16">
            <v>1</v>
          </cell>
          <cell r="AD16">
            <v>1</v>
          </cell>
          <cell r="AE16">
            <v>2</v>
          </cell>
          <cell r="AF16">
            <v>1</v>
          </cell>
          <cell r="AG16">
            <v>1</v>
          </cell>
          <cell r="AH16">
            <v>0</v>
          </cell>
          <cell r="AI16">
            <v>1</v>
          </cell>
          <cell r="AJ16">
            <v>1</v>
          </cell>
          <cell r="AK16">
            <v>8</v>
          </cell>
        </row>
        <row r="17">
          <cell r="AB17" t="str">
            <v>04102-COQUIMBO</v>
          </cell>
          <cell r="AC17">
            <v>36</v>
          </cell>
          <cell r="AD17">
            <v>71</v>
          </cell>
          <cell r="AE17">
            <v>26</v>
          </cell>
          <cell r="AF17">
            <v>43</v>
          </cell>
          <cell r="AG17">
            <v>54</v>
          </cell>
          <cell r="AH17">
            <v>71</v>
          </cell>
          <cell r="AI17">
            <v>29</v>
          </cell>
          <cell r="AJ17">
            <v>47</v>
          </cell>
          <cell r="AK17">
            <v>38</v>
          </cell>
          <cell r="AL17">
            <v>24</v>
          </cell>
          <cell r="AM17">
            <v>9</v>
          </cell>
          <cell r="AN17">
            <v>448</v>
          </cell>
        </row>
        <row r="18">
          <cell r="AB18" t="str">
            <v>105303-CES. SAN JUAN</v>
          </cell>
          <cell r="AC18">
            <v>3</v>
          </cell>
          <cell r="AD18">
            <v>1</v>
          </cell>
          <cell r="AE18">
            <v>8</v>
          </cell>
          <cell r="AF18">
            <v>9</v>
          </cell>
          <cell r="AG18">
            <v>2</v>
          </cell>
          <cell r="AH18">
            <v>2</v>
          </cell>
          <cell r="AI18">
            <v>2</v>
          </cell>
          <cell r="AJ18">
            <v>1</v>
          </cell>
          <cell r="AK18">
            <v>1</v>
          </cell>
          <cell r="AL18">
            <v>29</v>
          </cell>
        </row>
        <row r="19">
          <cell r="AB19" t="str">
            <v>105304-CES. SANTA CECILIA</v>
          </cell>
          <cell r="AC19">
            <v>5</v>
          </cell>
          <cell r="AD19">
            <v>1</v>
          </cell>
          <cell r="AE19">
            <v>3</v>
          </cell>
          <cell r="AF19">
            <v>1</v>
          </cell>
          <cell r="AG19">
            <v>7</v>
          </cell>
          <cell r="AH19">
            <v>1</v>
          </cell>
          <cell r="AI19">
            <v>2</v>
          </cell>
          <cell r="AJ19">
            <v>3</v>
          </cell>
          <cell r="AK19">
            <v>23</v>
          </cell>
        </row>
        <row r="20">
          <cell r="AB20" t="str">
            <v>105305-CES. TIERRAS BLANCAS</v>
          </cell>
          <cell r="AC20">
            <v>26</v>
          </cell>
          <cell r="AD20">
            <v>36</v>
          </cell>
          <cell r="AE20">
            <v>20</v>
          </cell>
          <cell r="AF20">
            <v>29</v>
          </cell>
          <cell r="AG20">
            <v>44</v>
          </cell>
          <cell r="AH20">
            <v>56</v>
          </cell>
          <cell r="AI20">
            <v>24</v>
          </cell>
          <cell r="AJ20">
            <v>35</v>
          </cell>
          <cell r="AK20">
            <v>30</v>
          </cell>
          <cell r="AL20">
            <v>20</v>
          </cell>
          <cell r="AM20">
            <v>4</v>
          </cell>
          <cell r="AN20">
            <v>324</v>
          </cell>
        </row>
        <row r="21">
          <cell r="AB21" t="str">
            <v>105321-CES. RURAL  TONGOY</v>
          </cell>
          <cell r="AC21">
            <v>1</v>
          </cell>
          <cell r="AD21">
            <v>4</v>
          </cell>
          <cell r="AE21">
            <v>1</v>
          </cell>
          <cell r="AF21">
            <v>3</v>
          </cell>
          <cell r="AG21">
            <v>9</v>
          </cell>
        </row>
        <row r="22">
          <cell r="AB22" t="str">
            <v>105323-CES. DR. SERGIO AGUILAR</v>
          </cell>
          <cell r="AC22">
            <v>2</v>
          </cell>
          <cell r="AD22">
            <v>1</v>
          </cell>
          <cell r="AE22">
            <v>3</v>
          </cell>
          <cell r="AF22">
            <v>6</v>
          </cell>
          <cell r="AG22">
            <v>4</v>
          </cell>
          <cell r="AH22">
            <v>5</v>
          </cell>
          <cell r="AI22">
            <v>21</v>
          </cell>
        </row>
        <row r="23">
          <cell r="AB23" t="str">
            <v>105404-P.S.R. EL TANGUE                         </v>
          </cell>
          <cell r="AC23">
            <v>3</v>
          </cell>
          <cell r="AD23">
            <v>1</v>
          </cell>
          <cell r="AE23">
            <v>4</v>
          </cell>
        </row>
        <row r="24">
          <cell r="AB24" t="str">
            <v>105705-CECOF EL ALBA</v>
          </cell>
          <cell r="AC24">
            <v>2</v>
          </cell>
          <cell r="AD24">
            <v>33</v>
          </cell>
          <cell r="AE24">
            <v>3</v>
          </cell>
          <cell r="AF24">
            <v>38</v>
          </cell>
        </row>
        <row r="25">
          <cell r="AB25" t="str">
            <v>04103-ANDACOLLO</v>
          </cell>
          <cell r="AC25">
            <v>74</v>
          </cell>
          <cell r="AD25">
            <v>30</v>
          </cell>
          <cell r="AE25">
            <v>39</v>
          </cell>
          <cell r="AF25">
            <v>29</v>
          </cell>
          <cell r="AG25">
            <v>1</v>
          </cell>
          <cell r="AH25">
            <v>3</v>
          </cell>
          <cell r="AI25">
            <v>35</v>
          </cell>
          <cell r="AJ25">
            <v>54</v>
          </cell>
          <cell r="AK25">
            <v>12</v>
          </cell>
          <cell r="AL25">
            <v>2</v>
          </cell>
          <cell r="AM25">
            <v>1</v>
          </cell>
          <cell r="AN25">
            <v>280</v>
          </cell>
        </row>
        <row r="26">
          <cell r="AB26" t="str">
            <v>105106-HOSPITAL ANDACOLLO</v>
          </cell>
          <cell r="AC26">
            <v>74</v>
          </cell>
          <cell r="AD26">
            <v>30</v>
          </cell>
          <cell r="AE26">
            <v>39</v>
          </cell>
          <cell r="AF26">
            <v>29</v>
          </cell>
          <cell r="AG26">
            <v>1</v>
          </cell>
          <cell r="AH26">
            <v>3</v>
          </cell>
          <cell r="AI26">
            <v>35</v>
          </cell>
          <cell r="AJ26">
            <v>54</v>
          </cell>
          <cell r="AK26">
            <v>12</v>
          </cell>
          <cell r="AL26">
            <v>2</v>
          </cell>
          <cell r="AM26">
            <v>1</v>
          </cell>
          <cell r="AN26">
            <v>280</v>
          </cell>
        </row>
        <row r="27">
          <cell r="AB27" t="str">
            <v>04104-LA HIGUERA</v>
          </cell>
          <cell r="AC27">
            <v>11</v>
          </cell>
          <cell r="AD27">
            <v>9</v>
          </cell>
          <cell r="AE27">
            <v>13</v>
          </cell>
          <cell r="AF27">
            <v>33</v>
          </cell>
        </row>
        <row r="28">
          <cell r="AB28" t="str">
            <v>105506-P.S.R. EL TRAPICHE</v>
          </cell>
          <cell r="AC28">
            <v>9</v>
          </cell>
          <cell r="AD28">
            <v>8</v>
          </cell>
          <cell r="AE28">
            <v>8</v>
          </cell>
          <cell r="AF28">
            <v>25</v>
          </cell>
        </row>
        <row r="29">
          <cell r="AB29" t="str">
            <v>105314-CES. LA HIGUERA</v>
          </cell>
          <cell r="AC29">
            <v>9</v>
          </cell>
          <cell r="AD29">
            <v>8</v>
          </cell>
          <cell r="AE29">
            <v>1</v>
          </cell>
          <cell r="AF29">
            <v>1</v>
          </cell>
        </row>
        <row r="30">
          <cell r="AB30" t="str">
            <v>105500-P.S.R. CALETA HORNOS        </v>
          </cell>
          <cell r="AC30">
            <v>2</v>
          </cell>
          <cell r="AD30">
            <v>1</v>
          </cell>
          <cell r="AE30">
            <v>1</v>
          </cell>
          <cell r="AF30">
            <v>7</v>
          </cell>
        </row>
        <row r="31">
          <cell r="AB31" t="str">
            <v>04105-PAIHUANO</v>
          </cell>
          <cell r="AC31">
            <v>1</v>
          </cell>
          <cell r="AD31">
            <v>1</v>
          </cell>
          <cell r="AE31">
            <v>10</v>
          </cell>
          <cell r="AF31">
            <v>1</v>
          </cell>
          <cell r="AG31">
            <v>1</v>
          </cell>
          <cell r="AH31">
            <v>1</v>
          </cell>
          <cell r="AI31">
            <v>2</v>
          </cell>
          <cell r="AJ31">
            <v>2</v>
          </cell>
          <cell r="AK31">
            <v>19</v>
          </cell>
        </row>
        <row r="32">
          <cell r="AB32" t="str">
            <v>105306-CES. PAIHUANO</v>
          </cell>
          <cell r="AC32">
            <v>1</v>
          </cell>
          <cell r="AD32">
            <v>1</v>
          </cell>
          <cell r="AE32">
            <v>1</v>
          </cell>
          <cell r="AF32">
            <v>2</v>
          </cell>
          <cell r="AG32">
            <v>1</v>
          </cell>
          <cell r="AH32">
            <v>6</v>
          </cell>
        </row>
        <row r="33">
          <cell r="AB33" t="str">
            <v>105477-P.S.R. PISCO ELQUI</v>
          </cell>
          <cell r="AC33">
            <v>1</v>
          </cell>
          <cell r="AD33">
            <v>10</v>
          </cell>
          <cell r="AE33">
            <v>1</v>
          </cell>
          <cell r="AF33">
            <v>1</v>
          </cell>
          <cell r="AG33">
            <v>13</v>
          </cell>
        </row>
        <row r="34">
          <cell r="AB34" t="str">
            <v>04106-VICUÑA</v>
          </cell>
          <cell r="AC34">
            <v>8</v>
          </cell>
          <cell r="AD34">
            <v>14</v>
          </cell>
          <cell r="AE34">
            <v>9</v>
          </cell>
          <cell r="AF34">
            <v>20</v>
          </cell>
          <cell r="AG34">
            <v>21</v>
          </cell>
          <cell r="AH34">
            <v>6</v>
          </cell>
          <cell r="AI34">
            <v>2</v>
          </cell>
          <cell r="AJ34">
            <v>25</v>
          </cell>
          <cell r="AK34">
            <v>5</v>
          </cell>
          <cell r="AL34">
            <v>3</v>
          </cell>
          <cell r="AM34">
            <v>2</v>
          </cell>
          <cell r="AN34">
            <v>115</v>
          </cell>
        </row>
        <row r="35">
          <cell r="AB35" t="str">
            <v>105107-HOSPITAL VICUÑA</v>
          </cell>
          <cell r="AC35">
            <v>8</v>
          </cell>
          <cell r="AD35">
            <v>14</v>
          </cell>
          <cell r="AE35">
            <v>7</v>
          </cell>
          <cell r="AF35">
            <v>18</v>
          </cell>
          <cell r="AG35">
            <v>20</v>
          </cell>
          <cell r="AH35">
            <v>5</v>
          </cell>
          <cell r="AI35">
            <v>1</v>
          </cell>
          <cell r="AJ35">
            <v>15</v>
          </cell>
          <cell r="AK35">
            <v>4</v>
          </cell>
          <cell r="AL35">
            <v>2</v>
          </cell>
          <cell r="AM35">
            <v>1</v>
          </cell>
          <cell r="AN35">
            <v>95</v>
          </cell>
        </row>
        <row r="36">
          <cell r="AB36" t="str">
            <v>105467-P.S.R. DIAGUITAS</v>
          </cell>
          <cell r="AC36">
            <v>1</v>
          </cell>
          <cell r="AD36">
            <v>1</v>
          </cell>
        </row>
        <row r="37">
          <cell r="AB37" t="str">
            <v>105468-P.S.R. EL MOLLE</v>
          </cell>
          <cell r="AC37">
            <v>2</v>
          </cell>
          <cell r="AD37">
            <v>1</v>
          </cell>
          <cell r="AE37">
            <v>2</v>
          </cell>
          <cell r="AF37">
            <v>5</v>
          </cell>
        </row>
        <row r="38">
          <cell r="AB38" t="str">
            <v>105469-P.S.R. EL TAMBO</v>
          </cell>
          <cell r="AC38">
            <v>1</v>
          </cell>
          <cell r="AD38">
            <v>1</v>
          </cell>
          <cell r="AE38">
            <v>1</v>
          </cell>
          <cell r="AF38">
            <v>4</v>
          </cell>
          <cell r="AG38">
            <v>1</v>
          </cell>
          <cell r="AH38">
            <v>8</v>
          </cell>
        </row>
        <row r="39">
          <cell r="AB39" t="str">
            <v>105471-P.S.R. PERALILLO</v>
          </cell>
          <cell r="AC39">
            <v>1</v>
          </cell>
          <cell r="AD39">
            <v>1</v>
          </cell>
        </row>
        <row r="40">
          <cell r="AB40" t="str">
            <v>105473-P.S.R. TALCUNA</v>
          </cell>
          <cell r="AC40">
            <v>2</v>
          </cell>
          <cell r="AD40">
            <v>2</v>
          </cell>
        </row>
        <row r="41">
          <cell r="AB41" t="str">
            <v>105502-P.S.R. CALINGASTA</v>
          </cell>
          <cell r="AC41">
            <v>1</v>
          </cell>
          <cell r="AD41">
            <v>1</v>
          </cell>
          <cell r="AE41">
            <v>2</v>
          </cell>
        </row>
        <row r="42">
          <cell r="AB42" t="str">
            <v>105509-P.S.R. GUALLIGUAICA</v>
          </cell>
          <cell r="AC42">
            <v>1</v>
          </cell>
          <cell r="AD42">
            <v>1</v>
          </cell>
        </row>
        <row r="43">
          <cell r="AB43" t="str">
            <v>04201-ILLAPEL</v>
          </cell>
          <cell r="AC43">
            <v>10</v>
          </cell>
          <cell r="AD43">
            <v>1</v>
          </cell>
          <cell r="AE43">
            <v>14</v>
          </cell>
          <cell r="AF43">
            <v>7</v>
          </cell>
          <cell r="AG43">
            <v>4</v>
          </cell>
          <cell r="AH43">
            <v>9</v>
          </cell>
          <cell r="AI43">
            <v>4</v>
          </cell>
          <cell r="AJ43">
            <v>7</v>
          </cell>
          <cell r="AK43">
            <v>56</v>
          </cell>
        </row>
        <row r="44">
          <cell r="AB44" t="str">
            <v>105103-HOSPITAL ILLAPEL</v>
          </cell>
          <cell r="AC44">
            <v>10</v>
          </cell>
          <cell r="AD44">
            <v>1</v>
          </cell>
          <cell r="AE44">
            <v>4</v>
          </cell>
          <cell r="AF44">
            <v>3</v>
          </cell>
          <cell r="AG44">
            <v>9</v>
          </cell>
          <cell r="AH44">
            <v>3</v>
          </cell>
          <cell r="AI44">
            <v>6</v>
          </cell>
          <cell r="AJ44">
            <v>36</v>
          </cell>
        </row>
        <row r="45">
          <cell r="AB45" t="str">
            <v>105326-CESFAM SAN RAFAEL</v>
          </cell>
          <cell r="AC45">
            <v>13</v>
          </cell>
          <cell r="AD45">
            <v>1</v>
          </cell>
          <cell r="AE45">
            <v>1</v>
          </cell>
          <cell r="AF45">
            <v>1</v>
          </cell>
          <cell r="AG45">
            <v>16</v>
          </cell>
        </row>
        <row r="46">
          <cell r="AB46" t="str">
            <v>105448-P.S.R. SANTA VIRGINIA</v>
          </cell>
          <cell r="AC46">
            <v>1</v>
          </cell>
          <cell r="AD46">
            <v>1</v>
          </cell>
        </row>
        <row r="47">
          <cell r="AB47" t="str">
            <v>105486-P.S.R. TUNGA SUR</v>
          </cell>
          <cell r="AC47">
            <v>1</v>
          </cell>
          <cell r="AD47">
            <v>1</v>
          </cell>
        </row>
        <row r="48">
          <cell r="AB48" t="str">
            <v>105504-P.S.R. SOCAVON</v>
          </cell>
          <cell r="AC48">
            <v>2</v>
          </cell>
          <cell r="AD48">
            <v>2</v>
          </cell>
        </row>
        <row r="49">
          <cell r="AB49" t="str">
            <v>04203-LOS VILOS</v>
          </cell>
          <cell r="AC49">
            <v>5</v>
          </cell>
          <cell r="AD49">
            <v>14</v>
          </cell>
          <cell r="AE49">
            <v>6</v>
          </cell>
          <cell r="AF49">
            <v>4</v>
          </cell>
          <cell r="AG49">
            <v>11</v>
          </cell>
          <cell r="AH49">
            <v>15</v>
          </cell>
          <cell r="AI49">
            <v>26</v>
          </cell>
          <cell r="AJ49">
            <v>2</v>
          </cell>
          <cell r="AK49">
            <v>13</v>
          </cell>
          <cell r="AL49">
            <v>25</v>
          </cell>
          <cell r="AM49">
            <v>9</v>
          </cell>
          <cell r="AN49">
            <v>130</v>
          </cell>
        </row>
        <row r="50">
          <cell r="AB50" t="str">
            <v>105108-HOSPITAL LOS VILOS</v>
          </cell>
          <cell r="AC50">
            <v>5</v>
          </cell>
          <cell r="AD50">
            <v>14</v>
          </cell>
          <cell r="AE50">
            <v>6</v>
          </cell>
          <cell r="AF50">
            <v>4</v>
          </cell>
          <cell r="AG50">
            <v>11</v>
          </cell>
          <cell r="AH50">
            <v>14</v>
          </cell>
          <cell r="AI50">
            <v>26</v>
          </cell>
          <cell r="AJ50">
            <v>13</v>
          </cell>
          <cell r="AK50">
            <v>25</v>
          </cell>
          <cell r="AL50">
            <v>9</v>
          </cell>
          <cell r="AM50">
            <v>127</v>
          </cell>
        </row>
        <row r="51">
          <cell r="AB51" t="str">
            <v>105478-P.S.R. CAIMANES                   </v>
          </cell>
          <cell r="AC51">
            <v>1</v>
          </cell>
          <cell r="AD51">
            <v>2</v>
          </cell>
          <cell r="AE51">
            <v>3</v>
          </cell>
        </row>
        <row r="52">
          <cell r="AB52" t="str">
            <v>04204-SALAMANCA</v>
          </cell>
          <cell r="AC52">
            <v>4</v>
          </cell>
          <cell r="AD52">
            <v>15</v>
          </cell>
          <cell r="AE52">
            <v>21</v>
          </cell>
          <cell r="AF52">
            <v>10</v>
          </cell>
          <cell r="AG52">
            <v>138</v>
          </cell>
          <cell r="AH52">
            <v>82</v>
          </cell>
          <cell r="AI52">
            <v>28</v>
          </cell>
          <cell r="AJ52">
            <v>12</v>
          </cell>
          <cell r="AK52">
            <v>22</v>
          </cell>
          <cell r="AL52">
            <v>8</v>
          </cell>
          <cell r="AM52">
            <v>6</v>
          </cell>
          <cell r="AN52">
            <v>346</v>
          </cell>
        </row>
        <row r="53">
          <cell r="AB53" t="str">
            <v>105104-HOSPITAL SALAMANCA</v>
          </cell>
          <cell r="AC53">
            <v>120</v>
          </cell>
          <cell r="AD53">
            <v>58</v>
          </cell>
          <cell r="AE53">
            <v>12</v>
          </cell>
          <cell r="AF53">
            <v>4</v>
          </cell>
          <cell r="AG53">
            <v>11</v>
          </cell>
          <cell r="AH53">
            <v>5</v>
          </cell>
          <cell r="AI53">
            <v>5</v>
          </cell>
          <cell r="AJ53">
            <v>215</v>
          </cell>
        </row>
        <row r="54">
          <cell r="AB54" t="str">
            <v>105452-P.S.R. CUNCUMEN                 </v>
          </cell>
          <cell r="AC54">
            <v>1</v>
          </cell>
          <cell r="AD54">
            <v>6</v>
          </cell>
          <cell r="AE54">
            <v>9</v>
          </cell>
          <cell r="AF54">
            <v>6</v>
          </cell>
          <cell r="AG54">
            <v>7</v>
          </cell>
          <cell r="AH54">
            <v>1</v>
          </cell>
          <cell r="AI54">
            <v>8</v>
          </cell>
          <cell r="AJ54">
            <v>4</v>
          </cell>
          <cell r="AK54">
            <v>5</v>
          </cell>
          <cell r="AL54">
            <v>3</v>
          </cell>
          <cell r="AM54">
            <v>1</v>
          </cell>
          <cell r="AN54">
            <v>51</v>
          </cell>
        </row>
        <row r="55">
          <cell r="AB55" t="str">
            <v>105453-P.S.R. TRANQUILLA</v>
          </cell>
          <cell r="AC55">
            <v>1</v>
          </cell>
          <cell r="AD55">
            <v>2</v>
          </cell>
          <cell r="AE55">
            <v>3</v>
          </cell>
          <cell r="AF55">
            <v>2</v>
          </cell>
          <cell r="AG55">
            <v>1</v>
          </cell>
          <cell r="AH55">
            <v>9</v>
          </cell>
        </row>
        <row r="56">
          <cell r="AB56" t="str">
            <v>105454-P.S.R. CUNLAGUA</v>
          </cell>
          <cell r="AC56">
            <v>1</v>
          </cell>
          <cell r="AD56">
            <v>4</v>
          </cell>
          <cell r="AE56">
            <v>1</v>
          </cell>
          <cell r="AF56">
            <v>2</v>
          </cell>
          <cell r="AG56">
            <v>1</v>
          </cell>
          <cell r="AH56">
            <v>1</v>
          </cell>
          <cell r="AI56">
            <v>10</v>
          </cell>
        </row>
        <row r="57">
          <cell r="AB57" t="str">
            <v>105455-P.S.R. CHILLEPIN</v>
          </cell>
          <cell r="AC57">
            <v>1</v>
          </cell>
          <cell r="AD57">
            <v>3</v>
          </cell>
          <cell r="AE57">
            <v>1</v>
          </cell>
          <cell r="AF57">
            <v>5</v>
          </cell>
        </row>
        <row r="58">
          <cell r="AB58" t="str">
            <v>105456-P.S.R. LLIMPO</v>
          </cell>
          <cell r="AC58">
            <v>1</v>
          </cell>
          <cell r="AD58">
            <v>1</v>
          </cell>
          <cell r="AE58">
            <v>1</v>
          </cell>
          <cell r="AF58">
            <v>2</v>
          </cell>
          <cell r="AG58">
            <v>3</v>
          </cell>
          <cell r="AH58">
            <v>8</v>
          </cell>
        </row>
        <row r="59">
          <cell r="AB59" t="str">
            <v>105457-P.S.R. SAN AGUSTIN</v>
          </cell>
          <cell r="AC59">
            <v>1</v>
          </cell>
          <cell r="AD59">
            <v>3</v>
          </cell>
          <cell r="AE59">
            <v>4</v>
          </cell>
        </row>
        <row r="60">
          <cell r="AB60" t="str">
            <v>105458-P.S.R. TAHUINCO</v>
          </cell>
          <cell r="AC60">
            <v>14</v>
          </cell>
          <cell r="AD60">
            <v>1</v>
          </cell>
          <cell r="AE60">
            <v>15</v>
          </cell>
        </row>
        <row r="61">
          <cell r="AB61" t="str">
            <v>105491-P.S.R. QUELEN BAJO</v>
          </cell>
          <cell r="AC61">
            <v>2</v>
          </cell>
          <cell r="AD61">
            <v>2</v>
          </cell>
          <cell r="AE61">
            <v>2</v>
          </cell>
          <cell r="AF61">
            <v>6</v>
          </cell>
        </row>
        <row r="62">
          <cell r="AB62" t="str">
            <v>105492-P.S.R. CAMISA</v>
          </cell>
          <cell r="AC62">
            <v>2</v>
          </cell>
          <cell r="AD62">
            <v>3</v>
          </cell>
          <cell r="AE62">
            <v>1</v>
          </cell>
          <cell r="AF62">
            <v>2</v>
          </cell>
          <cell r="AG62">
            <v>2</v>
          </cell>
          <cell r="AH62">
            <v>1</v>
          </cell>
          <cell r="AI62">
            <v>11</v>
          </cell>
        </row>
        <row r="63">
          <cell r="AB63" t="str">
            <v>105501-P.S.R. ARBOLEDA GRANDE</v>
          </cell>
          <cell r="AC63">
            <v>2</v>
          </cell>
          <cell r="AD63">
            <v>3</v>
          </cell>
          <cell r="AE63">
            <v>1</v>
          </cell>
          <cell r="AF63">
            <v>1</v>
          </cell>
          <cell r="AG63">
            <v>1</v>
          </cell>
          <cell r="AH63">
            <v>4</v>
          </cell>
          <cell r="AI63">
            <v>12</v>
          </cell>
        </row>
        <row r="64">
          <cell r="AB64" t="str">
            <v>04301-OVALLE</v>
          </cell>
          <cell r="AC64">
            <v>36</v>
          </cell>
          <cell r="AD64">
            <v>36</v>
          </cell>
          <cell r="AE64">
            <v>39</v>
          </cell>
          <cell r="AF64">
            <v>49</v>
          </cell>
          <cell r="AG64">
            <v>16</v>
          </cell>
          <cell r="AH64">
            <v>65</v>
          </cell>
          <cell r="AI64">
            <v>32</v>
          </cell>
          <cell r="AJ64">
            <v>21</v>
          </cell>
          <cell r="AK64">
            <v>15</v>
          </cell>
          <cell r="AL64">
            <v>14</v>
          </cell>
          <cell r="AM64">
            <v>58</v>
          </cell>
          <cell r="AN64">
            <v>381</v>
          </cell>
        </row>
        <row r="65">
          <cell r="AB65" t="str">
            <v>105315-CES. RURAL C. DE TAMAYA</v>
          </cell>
          <cell r="AC65">
            <v>1</v>
          </cell>
          <cell r="AD65">
            <v>1</v>
          </cell>
          <cell r="AE65">
            <v>2</v>
          </cell>
        </row>
        <row r="66">
          <cell r="AB66" t="str">
            <v>105317-CES. JORGE JORDAN D.</v>
          </cell>
          <cell r="AC66">
            <v>3</v>
          </cell>
          <cell r="AD66">
            <v>4</v>
          </cell>
          <cell r="AE66">
            <v>3</v>
          </cell>
          <cell r="AF66">
            <v>6</v>
          </cell>
          <cell r="AG66">
            <v>2</v>
          </cell>
          <cell r="AH66">
            <v>2</v>
          </cell>
          <cell r="AI66">
            <v>15</v>
          </cell>
          <cell r="AJ66">
            <v>6</v>
          </cell>
          <cell r="AK66">
            <v>7</v>
          </cell>
          <cell r="AL66">
            <v>48</v>
          </cell>
        </row>
        <row r="67">
          <cell r="AB67" t="str">
            <v>105322-CES. MARCOS MACUADA</v>
          </cell>
          <cell r="AC67">
            <v>2</v>
          </cell>
          <cell r="AD67">
            <v>22</v>
          </cell>
          <cell r="AE67">
            <v>40</v>
          </cell>
          <cell r="AF67">
            <v>2</v>
          </cell>
          <cell r="AG67">
            <v>58</v>
          </cell>
          <cell r="AH67">
            <v>28</v>
          </cell>
          <cell r="AI67">
            <v>1</v>
          </cell>
          <cell r="AJ67">
            <v>3</v>
          </cell>
          <cell r="AK67">
            <v>3</v>
          </cell>
          <cell r="AL67">
            <v>52</v>
          </cell>
          <cell r="AM67">
            <v>211</v>
          </cell>
        </row>
        <row r="68">
          <cell r="AB68" t="str">
            <v>105324-CES. SOTAQUI</v>
          </cell>
          <cell r="AC68">
            <v>8</v>
          </cell>
          <cell r="AD68">
            <v>3</v>
          </cell>
          <cell r="AE68">
            <v>8</v>
          </cell>
          <cell r="AF68">
            <v>1</v>
          </cell>
          <cell r="AG68">
            <v>3</v>
          </cell>
          <cell r="AH68">
            <v>3</v>
          </cell>
          <cell r="AI68">
            <v>2</v>
          </cell>
          <cell r="AJ68">
            <v>2</v>
          </cell>
          <cell r="AK68">
            <v>30</v>
          </cell>
        </row>
        <row r="69">
          <cell r="AB69" t="str">
            <v>105416-P.S.R. CAMARICO                  </v>
          </cell>
          <cell r="AC69">
            <v>4</v>
          </cell>
          <cell r="AD69">
            <v>2</v>
          </cell>
          <cell r="AE69">
            <v>6</v>
          </cell>
        </row>
        <row r="70">
          <cell r="AB70" t="str">
            <v>105420-P.S.R. LIMARI</v>
          </cell>
          <cell r="AC70">
            <v>1</v>
          </cell>
          <cell r="AD70">
            <v>3</v>
          </cell>
          <cell r="AE70">
            <v>4</v>
          </cell>
        </row>
        <row r="71">
          <cell r="AB71" t="str">
            <v>105439-P.S.R. CERRO BLANCO</v>
          </cell>
          <cell r="AC71">
            <v>1</v>
          </cell>
          <cell r="AD71">
            <v>1</v>
          </cell>
        </row>
        <row r="72">
          <cell r="AB72" t="str">
            <v>105507-P.S.R. HUAMALATA</v>
          </cell>
          <cell r="AC72">
            <v>3</v>
          </cell>
          <cell r="AD72">
            <v>2</v>
          </cell>
          <cell r="AE72">
            <v>5</v>
          </cell>
        </row>
        <row r="73">
          <cell r="AB73" t="str">
            <v>105722-CECOF SAN JOSE DE LA DEHESA</v>
          </cell>
          <cell r="AC73">
            <v>2</v>
          </cell>
          <cell r="AD73">
            <v>1</v>
          </cell>
          <cell r="AE73">
            <v>1</v>
          </cell>
          <cell r="AF73">
            <v>2</v>
          </cell>
          <cell r="AG73">
            <v>1</v>
          </cell>
          <cell r="AH73">
            <v>2</v>
          </cell>
          <cell r="AI73">
            <v>2</v>
          </cell>
          <cell r="AJ73">
            <v>3</v>
          </cell>
          <cell r="AK73">
            <v>14</v>
          </cell>
        </row>
        <row r="74">
          <cell r="AB74" t="str">
            <v>105723-CECOF LIMARI</v>
          </cell>
          <cell r="AC74">
            <v>23</v>
          </cell>
          <cell r="AD74">
            <v>23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4</v>
          </cell>
          <cell r="AJ74">
            <v>6</v>
          </cell>
          <cell r="AK74">
            <v>60</v>
          </cell>
        </row>
        <row r="75">
          <cell r="AB75" t="str">
            <v>04302-COMBARBALÁ</v>
          </cell>
          <cell r="AC75">
            <v>4</v>
          </cell>
          <cell r="AD75">
            <v>1</v>
          </cell>
          <cell r="AE75">
            <v>1</v>
          </cell>
          <cell r="AF75">
            <v>2</v>
          </cell>
          <cell r="AG75">
            <v>1</v>
          </cell>
          <cell r="AH75">
            <v>9</v>
          </cell>
          <cell r="AI75">
            <v>7</v>
          </cell>
          <cell r="AJ75">
            <v>4</v>
          </cell>
          <cell r="AK75">
            <v>6</v>
          </cell>
          <cell r="AL75">
            <v>23</v>
          </cell>
          <cell r="AM75">
            <v>20</v>
          </cell>
          <cell r="AN75">
            <v>78</v>
          </cell>
        </row>
        <row r="76">
          <cell r="AB76" t="str">
            <v>105105-HOSPITAL COMBARBALA</v>
          </cell>
          <cell r="AC76">
            <v>4</v>
          </cell>
          <cell r="AD76">
            <v>1</v>
          </cell>
          <cell r="AE76">
            <v>1</v>
          </cell>
          <cell r="AF76">
            <v>2</v>
          </cell>
          <cell r="AG76">
            <v>1</v>
          </cell>
          <cell r="AH76">
            <v>6</v>
          </cell>
          <cell r="AI76">
            <v>5</v>
          </cell>
          <cell r="AJ76">
            <v>4</v>
          </cell>
          <cell r="AK76">
            <v>5</v>
          </cell>
          <cell r="AL76">
            <v>21</v>
          </cell>
          <cell r="AM76">
            <v>20</v>
          </cell>
          <cell r="AN76">
            <v>70</v>
          </cell>
        </row>
        <row r="77">
          <cell r="AB77" t="str">
            <v>105441-P.S.R. MANQUEHUA</v>
          </cell>
          <cell r="AC77">
            <v>1</v>
          </cell>
          <cell r="AD77">
            <v>1</v>
          </cell>
        </row>
        <row r="78">
          <cell r="AB78" t="str">
            <v>105460-P.S.R. COGOTI 18</v>
          </cell>
          <cell r="AC78">
            <v>1</v>
          </cell>
          <cell r="AD78">
            <v>1</v>
          </cell>
        </row>
        <row r="79">
          <cell r="AB79" t="str">
            <v>105462-P.S.R. EL SAUCE</v>
          </cell>
          <cell r="AC79">
            <v>1</v>
          </cell>
          <cell r="AD79">
            <v>1</v>
          </cell>
        </row>
        <row r="80">
          <cell r="AB80" t="str">
            <v>105465-P.S.R. RAMADILLA</v>
          </cell>
          <cell r="AC80">
            <v>2</v>
          </cell>
          <cell r="AD80">
            <v>1</v>
          </cell>
          <cell r="AE80">
            <v>3</v>
          </cell>
        </row>
        <row r="81">
          <cell r="AB81" t="str">
            <v>105466-P.S.R. VALLE HERMOSO</v>
          </cell>
          <cell r="AC81">
            <v>1</v>
          </cell>
          <cell r="AD81">
            <v>1</v>
          </cell>
        </row>
        <row r="82">
          <cell r="AB82" t="str">
            <v>105490-P.S.R. EL DURAZNO</v>
          </cell>
          <cell r="AC82">
            <v>1</v>
          </cell>
          <cell r="AD82">
            <v>1</v>
          </cell>
        </row>
        <row r="83">
          <cell r="AB83" t="str">
            <v>04304-MONTE PATRIA</v>
          </cell>
          <cell r="AC83">
            <v>8</v>
          </cell>
          <cell r="AD83">
            <v>5</v>
          </cell>
          <cell r="AE83">
            <v>12</v>
          </cell>
          <cell r="AF83">
            <v>7</v>
          </cell>
          <cell r="AG83">
            <v>6</v>
          </cell>
          <cell r="AH83">
            <v>6</v>
          </cell>
          <cell r="AI83">
            <v>27</v>
          </cell>
          <cell r="AJ83">
            <v>18</v>
          </cell>
          <cell r="AK83">
            <v>7</v>
          </cell>
          <cell r="AL83">
            <v>9</v>
          </cell>
          <cell r="AM83">
            <v>2</v>
          </cell>
          <cell r="AN83">
            <v>107</v>
          </cell>
        </row>
        <row r="84">
          <cell r="AB84" t="str">
            <v>105307-CES. RURAL MONTE PATRIA</v>
          </cell>
          <cell r="AC84">
            <v>4</v>
          </cell>
          <cell r="AD84">
            <v>1</v>
          </cell>
          <cell r="AE84">
            <v>3</v>
          </cell>
          <cell r="AF84">
            <v>4</v>
          </cell>
          <cell r="AG84">
            <v>8</v>
          </cell>
          <cell r="AH84">
            <v>4</v>
          </cell>
          <cell r="AI84">
            <v>5</v>
          </cell>
          <cell r="AJ84">
            <v>1</v>
          </cell>
          <cell r="AK84">
            <v>2</v>
          </cell>
          <cell r="AL84">
            <v>32</v>
          </cell>
        </row>
        <row r="85">
          <cell r="AB85" t="str">
            <v>105311-CES. RURAL CHAÑARAL ALTO</v>
          </cell>
          <cell r="AC85">
            <v>6</v>
          </cell>
          <cell r="AD85">
            <v>2</v>
          </cell>
          <cell r="AE85">
            <v>8</v>
          </cell>
        </row>
        <row r="86">
          <cell r="AB86" t="str">
            <v>105312-CES. RURAL CAREN</v>
          </cell>
          <cell r="AC86">
            <v>2</v>
          </cell>
          <cell r="AD86">
            <v>2</v>
          </cell>
        </row>
        <row r="87">
          <cell r="AB87" t="str">
            <v>105318-CES. RURAL EL PALQUI</v>
          </cell>
          <cell r="AC87">
            <v>3</v>
          </cell>
          <cell r="AD87">
            <v>3</v>
          </cell>
          <cell r="AE87">
            <v>2</v>
          </cell>
          <cell r="AF87">
            <v>2</v>
          </cell>
          <cell r="AG87">
            <v>6</v>
          </cell>
          <cell r="AH87">
            <v>1</v>
          </cell>
          <cell r="AI87">
            <v>15</v>
          </cell>
          <cell r="AJ87">
            <v>9</v>
          </cell>
          <cell r="AK87">
            <v>2</v>
          </cell>
          <cell r="AL87">
            <v>7</v>
          </cell>
          <cell r="AM87">
            <v>0</v>
          </cell>
          <cell r="AN87">
            <v>50</v>
          </cell>
        </row>
        <row r="88">
          <cell r="AB88" t="str">
            <v>105425-P.S.R. CHILECITO</v>
          </cell>
          <cell r="AC88">
            <v>1</v>
          </cell>
          <cell r="AD88">
            <v>4</v>
          </cell>
          <cell r="AE88">
            <v>5</v>
          </cell>
        </row>
        <row r="89">
          <cell r="AB89" t="str">
            <v>105427-P.S.R. HACIENDA VALDIVIA</v>
          </cell>
          <cell r="AC89">
            <v>1</v>
          </cell>
          <cell r="AD89">
            <v>2</v>
          </cell>
          <cell r="AE89">
            <v>3</v>
          </cell>
        </row>
        <row r="90">
          <cell r="AB90" t="str">
            <v>105430-P.S.R. MIALQUI</v>
          </cell>
          <cell r="AC90">
            <v>1</v>
          </cell>
          <cell r="AD90">
            <v>1</v>
          </cell>
          <cell r="AE90">
            <v>2</v>
          </cell>
        </row>
        <row r="91">
          <cell r="AB91" t="str">
            <v>105432-P.S.R. RAPEL</v>
          </cell>
          <cell r="AC91">
            <v>1</v>
          </cell>
          <cell r="AD91">
            <v>1</v>
          </cell>
          <cell r="AE91">
            <v>2</v>
          </cell>
          <cell r="AF91">
            <v>4</v>
          </cell>
        </row>
        <row r="92">
          <cell r="AB92" t="str">
            <v>105435-P.S.R. TULAHUEN</v>
          </cell>
          <cell r="AC92">
            <v>1</v>
          </cell>
          <cell r="AD92">
            <v>1</v>
          </cell>
        </row>
        <row r="93">
          <cell r="AB93" t="str">
            <v>04304-PUNITAQUI</v>
          </cell>
          <cell r="AC93">
            <v>1</v>
          </cell>
          <cell r="AD93">
            <v>1</v>
          </cell>
          <cell r="AE93">
            <v>5</v>
          </cell>
          <cell r="AF93">
            <v>28</v>
          </cell>
          <cell r="AG93">
            <v>3</v>
          </cell>
          <cell r="AH93">
            <v>8</v>
          </cell>
          <cell r="AI93">
            <v>46</v>
          </cell>
        </row>
        <row r="94">
          <cell r="AB94" t="str">
            <v>105308-CES. RURAL PUNITAQUI</v>
          </cell>
          <cell r="AC94">
            <v>1</v>
          </cell>
          <cell r="AD94">
            <v>1</v>
          </cell>
          <cell r="AE94">
            <v>5</v>
          </cell>
          <cell r="AF94">
            <v>28</v>
          </cell>
          <cell r="AG94">
            <v>3</v>
          </cell>
          <cell r="AH94">
            <v>8</v>
          </cell>
          <cell r="AI94">
            <v>46</v>
          </cell>
        </row>
        <row r="95">
          <cell r="AB95" t="str">
            <v>04305-RIO HURTADO</v>
          </cell>
          <cell r="AC95">
            <v>4</v>
          </cell>
          <cell r="AD95">
            <v>4</v>
          </cell>
          <cell r="AE95">
            <v>8</v>
          </cell>
        </row>
        <row r="96">
          <cell r="AB96" t="str">
            <v>105413-P.S.R. SAMO ALTO</v>
          </cell>
          <cell r="AC96">
            <v>4</v>
          </cell>
          <cell r="AD96">
            <v>4</v>
          </cell>
          <cell r="AE96">
            <v>8</v>
          </cell>
        </row>
        <row r="97">
          <cell r="AB97" t="str">
            <v>Total general</v>
          </cell>
          <cell r="AC97">
            <v>211</v>
          </cell>
          <cell r="AD97">
            <v>222</v>
          </cell>
          <cell r="AE97">
            <v>191</v>
          </cell>
          <cell r="AF97">
            <v>201</v>
          </cell>
          <cell r="AG97">
            <v>279</v>
          </cell>
          <cell r="AH97">
            <v>361</v>
          </cell>
          <cell r="AI97">
            <v>208</v>
          </cell>
          <cell r="AJ97">
            <v>199</v>
          </cell>
          <cell r="AK97">
            <v>138</v>
          </cell>
          <cell r="AL97">
            <v>133</v>
          </cell>
          <cell r="AM97">
            <v>128</v>
          </cell>
          <cell r="AN97">
            <v>2271</v>
          </cell>
        </row>
      </sheetData>
      <sheetData sheetId="2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311</v>
          </cell>
          <cell r="P4">
            <v>231</v>
          </cell>
          <cell r="Q4">
            <v>236</v>
          </cell>
          <cell r="R4">
            <v>161</v>
          </cell>
          <cell r="S4">
            <v>2723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58</v>
          </cell>
          <cell r="P5">
            <v>48</v>
          </cell>
          <cell r="Q5">
            <v>45</v>
          </cell>
          <cell r="R5">
            <v>13</v>
          </cell>
          <cell r="S5">
            <v>487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49</v>
          </cell>
          <cell r="P6">
            <v>44</v>
          </cell>
          <cell r="Q6">
            <v>44</v>
          </cell>
          <cell r="R6">
            <v>11</v>
          </cell>
          <cell r="S6">
            <v>536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31</v>
          </cell>
          <cell r="P7">
            <v>27</v>
          </cell>
          <cell r="Q7">
            <v>26</v>
          </cell>
          <cell r="R7">
            <v>18</v>
          </cell>
          <cell r="S7">
            <v>256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39</v>
          </cell>
          <cell r="P8">
            <v>29</v>
          </cell>
          <cell r="Q8">
            <v>38</v>
          </cell>
          <cell r="R8">
            <v>83</v>
          </cell>
          <cell r="S8">
            <v>496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45</v>
          </cell>
          <cell r="P9">
            <v>20</v>
          </cell>
          <cell r="Q9">
            <v>19</v>
          </cell>
          <cell r="R9">
            <v>7</v>
          </cell>
          <cell r="S9">
            <v>283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O10">
            <v>71</v>
          </cell>
          <cell r="P10">
            <v>47</v>
          </cell>
          <cell r="Q10">
            <v>36</v>
          </cell>
          <cell r="R10">
            <v>28</v>
          </cell>
          <cell r="S10">
            <v>498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7</v>
          </cell>
          <cell r="Q11">
            <v>12</v>
          </cell>
          <cell r="R11">
            <v>49</v>
          </cell>
        </row>
        <row r="12">
          <cell r="G12" t="str">
            <v>105401-P.S.R. LAS ROJAS</v>
          </cell>
          <cell r="H12">
            <v>1</v>
          </cell>
          <cell r="I12">
            <v>2</v>
          </cell>
          <cell r="J12">
            <v>2</v>
          </cell>
          <cell r="K12">
            <v>1</v>
          </cell>
          <cell r="L12">
            <v>2</v>
          </cell>
          <cell r="M12">
            <v>3</v>
          </cell>
          <cell r="N12">
            <v>11</v>
          </cell>
        </row>
        <row r="13">
          <cell r="G13" t="str">
            <v>105402-P.S.R. EL ROMERO</v>
          </cell>
          <cell r="H13">
            <v>2</v>
          </cell>
          <cell r="I13">
            <v>1</v>
          </cell>
          <cell r="J13">
            <v>1</v>
          </cell>
          <cell r="K13">
            <v>2</v>
          </cell>
          <cell r="L13">
            <v>2</v>
          </cell>
          <cell r="M13">
            <v>8</v>
          </cell>
        </row>
        <row r="14">
          <cell r="G14" t="str">
            <v>105499-P.S.R. LAMBERT</v>
          </cell>
          <cell r="H14">
            <v>1</v>
          </cell>
          <cell r="I14">
            <v>2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12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4</v>
          </cell>
          <cell r="P15">
            <v>8</v>
          </cell>
          <cell r="Q15">
            <v>6</v>
          </cell>
          <cell r="R15">
            <v>57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J16">
            <v>2</v>
          </cell>
          <cell r="K16">
            <v>4</v>
          </cell>
          <cell r="L16">
            <v>2</v>
          </cell>
          <cell r="M16">
            <v>3</v>
          </cell>
          <cell r="N16">
            <v>1</v>
          </cell>
          <cell r="O16">
            <v>2</v>
          </cell>
          <cell r="P16">
            <v>1</v>
          </cell>
          <cell r="Q16">
            <v>20</v>
          </cell>
        </row>
        <row r="17">
          <cell r="G17" t="str">
            <v>105702-CECOF VILLA LAMBERT</v>
          </cell>
          <cell r="H17">
            <v>7</v>
          </cell>
          <cell r="I17">
            <v>3</v>
          </cell>
          <cell r="J17">
            <v>10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261</v>
          </cell>
          <cell r="P18">
            <v>279</v>
          </cell>
          <cell r="Q18">
            <v>207</v>
          </cell>
          <cell r="R18">
            <v>177</v>
          </cell>
          <cell r="S18">
            <v>2902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O19">
            <v>47</v>
          </cell>
          <cell r="P19">
            <v>38</v>
          </cell>
          <cell r="Q19">
            <v>19</v>
          </cell>
          <cell r="R19">
            <v>537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103</v>
          </cell>
          <cell r="P20">
            <v>103</v>
          </cell>
          <cell r="Q20">
            <v>67</v>
          </cell>
          <cell r="R20">
            <v>36</v>
          </cell>
          <cell r="S20">
            <v>587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67</v>
          </cell>
          <cell r="P21">
            <v>54</v>
          </cell>
          <cell r="Q21">
            <v>40</v>
          </cell>
          <cell r="R21">
            <v>35</v>
          </cell>
          <cell r="S21">
            <v>730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30</v>
          </cell>
          <cell r="P22">
            <v>19</v>
          </cell>
          <cell r="Q22">
            <v>13</v>
          </cell>
          <cell r="R22">
            <v>2</v>
          </cell>
          <cell r="S22">
            <v>221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L23">
            <v>30</v>
          </cell>
          <cell r="M23">
            <v>36</v>
          </cell>
          <cell r="N23">
            <v>24</v>
          </cell>
          <cell r="O23">
            <v>35</v>
          </cell>
          <cell r="P23">
            <v>18</v>
          </cell>
          <cell r="Q23">
            <v>63</v>
          </cell>
          <cell r="R23">
            <v>339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9</v>
          </cell>
          <cell r="J24">
            <v>4</v>
          </cell>
          <cell r="K24">
            <v>6</v>
          </cell>
          <cell r="L24">
            <v>6</v>
          </cell>
          <cell r="M24">
            <v>8</v>
          </cell>
          <cell r="N24">
            <v>4</v>
          </cell>
          <cell r="O24">
            <v>2</v>
          </cell>
          <cell r="P24">
            <v>3</v>
          </cell>
          <cell r="Q24">
            <v>9</v>
          </cell>
          <cell r="R24">
            <v>59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4</v>
          </cell>
          <cell r="P25">
            <v>1</v>
          </cell>
          <cell r="Q25">
            <v>3</v>
          </cell>
          <cell r="R25">
            <v>2</v>
          </cell>
          <cell r="S25">
            <v>45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17</v>
          </cell>
          <cell r="P26">
            <v>9</v>
          </cell>
          <cell r="Q26">
            <v>17</v>
          </cell>
          <cell r="R26">
            <v>10</v>
          </cell>
          <cell r="S26">
            <v>298</v>
          </cell>
        </row>
        <row r="27">
          <cell r="G27" t="str">
            <v>105407-P.S.R. TAMBILLOS</v>
          </cell>
          <cell r="H27">
            <v>3</v>
          </cell>
          <cell r="I27">
            <v>4</v>
          </cell>
          <cell r="J27">
            <v>1</v>
          </cell>
          <cell r="K27">
            <v>1</v>
          </cell>
          <cell r="L27">
            <v>4</v>
          </cell>
          <cell r="M27">
            <v>2</v>
          </cell>
          <cell r="N27">
            <v>15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10</v>
          </cell>
          <cell r="P28">
            <v>9</v>
          </cell>
          <cell r="Q28">
            <v>8</v>
          </cell>
          <cell r="R28">
            <v>1</v>
          </cell>
          <cell r="S28">
            <v>71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22</v>
          </cell>
          <cell r="P29">
            <v>27</v>
          </cell>
          <cell r="Q29">
            <v>12</v>
          </cell>
          <cell r="R29">
            <v>8</v>
          </cell>
          <cell r="S29">
            <v>215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22</v>
          </cell>
          <cell r="P30">
            <v>27</v>
          </cell>
          <cell r="Q30">
            <v>12</v>
          </cell>
          <cell r="R30">
            <v>8</v>
          </cell>
          <cell r="S30">
            <v>215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3</v>
          </cell>
          <cell r="P31">
            <v>1</v>
          </cell>
          <cell r="Q31">
            <v>10</v>
          </cell>
          <cell r="R31">
            <v>5</v>
          </cell>
          <cell r="S31">
            <v>59</v>
          </cell>
        </row>
        <row r="32">
          <cell r="G32" t="str">
            <v>105505-P.S.R. LOS CHOROS</v>
          </cell>
          <cell r="H32">
            <v>1</v>
          </cell>
          <cell r="I32">
            <v>1</v>
          </cell>
          <cell r="J32">
            <v>0</v>
          </cell>
          <cell r="K32">
            <v>3</v>
          </cell>
          <cell r="L32">
            <v>3</v>
          </cell>
          <cell r="M32">
            <v>2</v>
          </cell>
          <cell r="N32">
            <v>1</v>
          </cell>
          <cell r="O32">
            <v>5</v>
          </cell>
          <cell r="P32">
            <v>3</v>
          </cell>
          <cell r="Q32">
            <v>21</v>
          </cell>
        </row>
        <row r="33">
          <cell r="G33" t="str">
            <v>105506-P.S.R. EL TRAPICHE</v>
          </cell>
          <cell r="H33">
            <v>2</v>
          </cell>
          <cell r="I33">
            <v>1</v>
          </cell>
          <cell r="J33">
            <v>3</v>
          </cell>
          <cell r="K33">
            <v>4</v>
          </cell>
          <cell r="L33">
            <v>7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9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3</v>
          </cell>
          <cell r="K34">
            <v>3</v>
          </cell>
          <cell r="L34">
            <v>2</v>
          </cell>
          <cell r="M34">
            <v>1</v>
          </cell>
          <cell r="N34">
            <v>4</v>
          </cell>
          <cell r="O34">
            <v>1</v>
          </cell>
          <cell r="P34">
            <v>12</v>
          </cell>
        </row>
        <row r="35">
          <cell r="G35" t="str">
            <v>105500-P.S.R. CALETA HORNOS        </v>
          </cell>
          <cell r="H35">
            <v>1</v>
          </cell>
          <cell r="I35">
            <v>1</v>
          </cell>
          <cell r="J35">
            <v>3</v>
          </cell>
          <cell r="K35">
            <v>7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9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22</v>
          </cell>
          <cell r="P36">
            <v>23</v>
          </cell>
          <cell r="Q36">
            <v>36</v>
          </cell>
          <cell r="R36">
            <v>19</v>
          </cell>
          <cell r="S36">
            <v>339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14</v>
          </cell>
          <cell r="P37">
            <v>17</v>
          </cell>
          <cell r="Q37">
            <v>24</v>
          </cell>
          <cell r="R37">
            <v>14</v>
          </cell>
          <cell r="S37">
            <v>228</v>
          </cell>
        </row>
        <row r="38">
          <cell r="G38" t="str">
            <v>105476-P.S.R. MONTE GRANDE</v>
          </cell>
          <cell r="H38">
            <v>3</v>
          </cell>
          <cell r="I38">
            <v>3</v>
          </cell>
          <cell r="J38">
            <v>4</v>
          </cell>
          <cell r="K38">
            <v>4</v>
          </cell>
          <cell r="L38">
            <v>2</v>
          </cell>
          <cell r="M38">
            <v>2</v>
          </cell>
          <cell r="N38">
            <v>1</v>
          </cell>
          <cell r="O38">
            <v>1</v>
          </cell>
          <cell r="P38">
            <v>3</v>
          </cell>
          <cell r="Q38">
            <v>2</v>
          </cell>
          <cell r="R38">
            <v>22</v>
          </cell>
        </row>
        <row r="39">
          <cell r="G39" t="str">
            <v>105477-P.S.R. PISCO ELQUI</v>
          </cell>
          <cell r="H39">
            <v>4</v>
          </cell>
          <cell r="I39">
            <v>4</v>
          </cell>
          <cell r="J39">
            <v>11</v>
          </cell>
          <cell r="K39">
            <v>11</v>
          </cell>
          <cell r="L39">
            <v>10</v>
          </cell>
          <cell r="M39">
            <v>8</v>
          </cell>
          <cell r="N39">
            <v>8</v>
          </cell>
          <cell r="O39">
            <v>4</v>
          </cell>
          <cell r="P39">
            <v>4</v>
          </cell>
          <cell r="Q39">
            <v>6</v>
          </cell>
          <cell r="R39">
            <v>3</v>
          </cell>
          <cell r="S39">
            <v>73</v>
          </cell>
        </row>
        <row r="40">
          <cell r="G40" t="str">
            <v>105475-P.S.R. HORCON</v>
          </cell>
          <cell r="H40">
            <v>1</v>
          </cell>
          <cell r="I40">
            <v>4</v>
          </cell>
          <cell r="J40">
            <v>4</v>
          </cell>
          <cell r="K40">
            <v>2</v>
          </cell>
          <cell r="L40">
            <v>4</v>
          </cell>
          <cell r="M40">
            <v>3</v>
          </cell>
          <cell r="N40">
            <v>1</v>
          </cell>
          <cell r="O40">
            <v>3</v>
          </cell>
          <cell r="P40">
            <v>22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66</v>
          </cell>
          <cell r="P41">
            <v>27</v>
          </cell>
          <cell r="Q41">
            <v>22</v>
          </cell>
          <cell r="R41">
            <v>28</v>
          </cell>
          <cell r="S41">
            <v>483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53</v>
          </cell>
          <cell r="P42">
            <v>27</v>
          </cell>
          <cell r="Q42">
            <v>18</v>
          </cell>
          <cell r="R42">
            <v>21</v>
          </cell>
          <cell r="S42">
            <v>313</v>
          </cell>
        </row>
        <row r="43">
          <cell r="G43" t="str">
            <v>105467-P.S.R. DIAGUITAS</v>
          </cell>
          <cell r="H43">
            <v>0</v>
          </cell>
          <cell r="I43">
            <v>1</v>
          </cell>
          <cell r="J43">
            <v>1</v>
          </cell>
          <cell r="K43">
            <v>7</v>
          </cell>
          <cell r="L43">
            <v>1</v>
          </cell>
          <cell r="M43">
            <v>2</v>
          </cell>
          <cell r="N43">
            <v>12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J44">
            <v>2</v>
          </cell>
          <cell r="K44">
            <v>2</v>
          </cell>
          <cell r="L44">
            <v>1</v>
          </cell>
          <cell r="M44">
            <v>7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J45">
            <v>2</v>
          </cell>
          <cell r="K45">
            <v>4</v>
          </cell>
          <cell r="L45">
            <v>1</v>
          </cell>
          <cell r="M45">
            <v>3</v>
          </cell>
          <cell r="N45">
            <v>12</v>
          </cell>
        </row>
        <row r="46">
          <cell r="G46" t="str">
            <v>105470-P.S.R. HUANTA</v>
          </cell>
          <cell r="H46">
            <v>1</v>
          </cell>
          <cell r="I46">
            <v>1</v>
          </cell>
        </row>
        <row r="47">
          <cell r="G47" t="str">
            <v>105471-P.S.R. PERALILLO</v>
          </cell>
          <cell r="H47">
            <v>2</v>
          </cell>
          <cell r="I47">
            <v>7</v>
          </cell>
          <cell r="J47">
            <v>4</v>
          </cell>
          <cell r="K47">
            <v>14</v>
          </cell>
          <cell r="L47">
            <v>14</v>
          </cell>
          <cell r="M47">
            <v>1</v>
          </cell>
          <cell r="N47">
            <v>2</v>
          </cell>
          <cell r="O47">
            <v>44</v>
          </cell>
        </row>
        <row r="48">
          <cell r="G48" t="str">
            <v>105472-P.S.R. RIVADAVIA</v>
          </cell>
          <cell r="H48">
            <v>6</v>
          </cell>
          <cell r="I48">
            <v>3</v>
          </cell>
          <cell r="J48">
            <v>1</v>
          </cell>
          <cell r="K48">
            <v>10</v>
          </cell>
        </row>
        <row r="49">
          <cell r="G49" t="str">
            <v>105473-P.S.R. TALCUNA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4</v>
          </cell>
        </row>
        <row r="50">
          <cell r="G50" t="str">
            <v>105474-P.S.R. CHAPILCA</v>
          </cell>
          <cell r="H50">
            <v>3</v>
          </cell>
          <cell r="I50">
            <v>1</v>
          </cell>
          <cell r="J50">
            <v>1</v>
          </cell>
          <cell r="K50">
            <v>5</v>
          </cell>
        </row>
        <row r="51">
          <cell r="G51" t="str">
            <v>105502-P.S.R. CALINGASTA</v>
          </cell>
          <cell r="H51">
            <v>12</v>
          </cell>
          <cell r="I51">
            <v>5</v>
          </cell>
          <cell r="J51">
            <v>4</v>
          </cell>
          <cell r="K51">
            <v>9</v>
          </cell>
          <cell r="L51">
            <v>9</v>
          </cell>
          <cell r="M51">
            <v>14</v>
          </cell>
          <cell r="N51">
            <v>9</v>
          </cell>
          <cell r="O51">
            <v>5</v>
          </cell>
          <cell r="P51">
            <v>67</v>
          </cell>
        </row>
        <row r="52">
          <cell r="G52" t="str">
            <v>105509-P.S.R. GUALLIGUAICA</v>
          </cell>
          <cell r="H52">
            <v>1</v>
          </cell>
          <cell r="I52">
            <v>1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8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101</v>
          </cell>
          <cell r="P53">
            <v>77</v>
          </cell>
          <cell r="Q53">
            <v>76</v>
          </cell>
          <cell r="R53">
            <v>84</v>
          </cell>
          <cell r="S53">
            <v>919</v>
          </cell>
        </row>
        <row r="54">
          <cell r="G54" t="str">
            <v>105103-HOSPITAL ILLAPEL</v>
          </cell>
          <cell r="H54">
            <v>106</v>
          </cell>
          <cell r="I54">
            <v>102</v>
          </cell>
          <cell r="J54">
            <v>73</v>
          </cell>
          <cell r="K54">
            <v>84</v>
          </cell>
          <cell r="L54">
            <v>58</v>
          </cell>
          <cell r="M54">
            <v>60</v>
          </cell>
          <cell r="N54">
            <v>92</v>
          </cell>
          <cell r="O54">
            <v>63</v>
          </cell>
          <cell r="P54">
            <v>67</v>
          </cell>
          <cell r="Q54">
            <v>81</v>
          </cell>
          <cell r="R54">
            <v>786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J55">
            <v>12</v>
          </cell>
          <cell r="K55">
            <v>14</v>
          </cell>
          <cell r="L55">
            <v>12</v>
          </cell>
          <cell r="M55">
            <v>5</v>
          </cell>
          <cell r="N55">
            <v>13</v>
          </cell>
          <cell r="O55">
            <v>6</v>
          </cell>
          <cell r="P55">
            <v>2</v>
          </cell>
          <cell r="Q55">
            <v>95</v>
          </cell>
        </row>
        <row r="56">
          <cell r="G56" t="str">
            <v>105443-P.S.R. CARCAMO                   </v>
          </cell>
          <cell r="H56">
            <v>1</v>
          </cell>
          <cell r="I56">
            <v>1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2</v>
          </cell>
        </row>
        <row r="58">
          <cell r="G58" t="str">
            <v>105445-P.S.R. LIMAHUIDA</v>
          </cell>
          <cell r="H58">
            <v>1</v>
          </cell>
          <cell r="I58">
            <v>1</v>
          </cell>
        </row>
        <row r="59">
          <cell r="G59" t="str">
            <v>105447-P.S.R. PERALILLO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5</v>
          </cell>
        </row>
        <row r="60">
          <cell r="G60" t="str">
            <v>105449-P.S.R. TUNGA NORTE</v>
          </cell>
          <cell r="H60">
            <v>3</v>
          </cell>
          <cell r="I60">
            <v>3</v>
          </cell>
        </row>
        <row r="61">
          <cell r="G61" t="str">
            <v>105485-P.S.R. PLAN DE HORNOS</v>
          </cell>
          <cell r="H61">
            <v>2</v>
          </cell>
          <cell r="I61">
            <v>2</v>
          </cell>
        </row>
        <row r="62">
          <cell r="G62" t="str">
            <v>105487-P.S.R. CAÑAS UNO</v>
          </cell>
          <cell r="H62">
            <v>11</v>
          </cell>
          <cell r="I62">
            <v>3</v>
          </cell>
          <cell r="J62">
            <v>3</v>
          </cell>
          <cell r="K62">
            <v>1</v>
          </cell>
          <cell r="L62">
            <v>1</v>
          </cell>
          <cell r="M62">
            <v>19</v>
          </cell>
        </row>
        <row r="63">
          <cell r="G63" t="str">
            <v>105496-P.S.R. PINTACURA SUR</v>
          </cell>
          <cell r="H63">
            <v>1</v>
          </cell>
          <cell r="I63">
            <v>1</v>
          </cell>
        </row>
        <row r="64">
          <cell r="G64" t="str">
            <v>105504-P.S.R. SOCAVON</v>
          </cell>
          <cell r="H64">
            <v>4</v>
          </cell>
          <cell r="I64">
            <v>4</v>
          </cell>
        </row>
        <row r="65">
          <cell r="G65" t="str">
            <v>04202-CANELA</v>
          </cell>
          <cell r="H65">
            <v>18</v>
          </cell>
          <cell r="I65">
            <v>9</v>
          </cell>
          <cell r="J65">
            <v>16</v>
          </cell>
          <cell r="K65">
            <v>24</v>
          </cell>
          <cell r="L65">
            <v>56</v>
          </cell>
          <cell r="M65">
            <v>42</v>
          </cell>
          <cell r="N65">
            <v>16</v>
          </cell>
          <cell r="O65">
            <v>7</v>
          </cell>
          <cell r="P65">
            <v>188</v>
          </cell>
        </row>
        <row r="66">
          <cell r="G66" t="str">
            <v>105309-CES. RURAL CANELA</v>
          </cell>
          <cell r="H66">
            <v>15</v>
          </cell>
          <cell r="I66">
            <v>6</v>
          </cell>
          <cell r="J66">
            <v>8</v>
          </cell>
          <cell r="K66">
            <v>15</v>
          </cell>
          <cell r="L66">
            <v>30</v>
          </cell>
          <cell r="M66">
            <v>22</v>
          </cell>
          <cell r="N66">
            <v>16</v>
          </cell>
          <cell r="O66">
            <v>7</v>
          </cell>
          <cell r="P66">
            <v>119</v>
          </cell>
        </row>
        <row r="67">
          <cell r="G67" t="str">
            <v>105450-P.S.R. MINCHA NORTE            </v>
          </cell>
          <cell r="H67">
            <v>10</v>
          </cell>
          <cell r="I67">
            <v>5</v>
          </cell>
          <cell r="J67">
            <v>15</v>
          </cell>
        </row>
        <row r="68">
          <cell r="G68" t="str">
            <v>105451-P.S.R. AGUA FRIA</v>
          </cell>
          <cell r="H68">
            <v>3</v>
          </cell>
          <cell r="I68">
            <v>3</v>
          </cell>
          <cell r="J68">
            <v>5</v>
          </cell>
          <cell r="K68">
            <v>11</v>
          </cell>
        </row>
        <row r="69">
          <cell r="G69" t="str">
            <v>105482-P.S.R. CANELA ALTA</v>
          </cell>
          <cell r="H69">
            <v>7</v>
          </cell>
          <cell r="I69">
            <v>2</v>
          </cell>
          <cell r="J69">
            <v>2</v>
          </cell>
          <cell r="K69">
            <v>11</v>
          </cell>
        </row>
        <row r="70">
          <cell r="G70" t="str">
            <v>105484-P.S.R. HUENTELAUQUEN</v>
          </cell>
          <cell r="H70">
            <v>2</v>
          </cell>
          <cell r="I70">
            <v>4</v>
          </cell>
          <cell r="J70">
            <v>3</v>
          </cell>
          <cell r="K70">
            <v>3</v>
          </cell>
          <cell r="L70">
            <v>12</v>
          </cell>
        </row>
        <row r="71">
          <cell r="G71" t="str">
            <v>105488-P.S.R. ESPIRITU SANTO</v>
          </cell>
          <cell r="H71">
            <v>1</v>
          </cell>
          <cell r="I71">
            <v>3</v>
          </cell>
          <cell r="J71">
            <v>4</v>
          </cell>
        </row>
        <row r="72">
          <cell r="G72" t="str">
            <v>105493-P.S.R. MINCHA SUR</v>
          </cell>
          <cell r="H72">
            <v>1</v>
          </cell>
          <cell r="I72">
            <v>1</v>
          </cell>
        </row>
        <row r="73">
          <cell r="G73" t="str">
            <v>105497-P.S.R. JABONERIA</v>
          </cell>
          <cell r="H73">
            <v>3</v>
          </cell>
          <cell r="I73">
            <v>4</v>
          </cell>
          <cell r="J73">
            <v>7</v>
          </cell>
        </row>
        <row r="74">
          <cell r="G74" t="str">
            <v>105498-P.S.R. QUEBRADA DE LINARES</v>
          </cell>
          <cell r="H74">
            <v>2</v>
          </cell>
          <cell r="I74">
            <v>6</v>
          </cell>
          <cell r="J74">
            <v>8</v>
          </cell>
        </row>
        <row r="75">
          <cell r="G75" t="str">
            <v>04203-LOS VILOS</v>
          </cell>
          <cell r="H75">
            <v>31</v>
          </cell>
          <cell r="I75">
            <v>54</v>
          </cell>
          <cell r="J75">
            <v>43</v>
          </cell>
          <cell r="K75">
            <v>49</v>
          </cell>
          <cell r="L75">
            <v>52</v>
          </cell>
          <cell r="M75">
            <v>42</v>
          </cell>
          <cell r="N75">
            <v>18</v>
          </cell>
          <cell r="O75">
            <v>19</v>
          </cell>
          <cell r="P75">
            <v>27</v>
          </cell>
          <cell r="Q75">
            <v>50</v>
          </cell>
          <cell r="R75">
            <v>34</v>
          </cell>
          <cell r="S75">
            <v>419</v>
          </cell>
        </row>
        <row r="76">
          <cell r="G76" t="str">
            <v>105108-HOSPITAL LOS VILOS</v>
          </cell>
          <cell r="H76">
            <v>27</v>
          </cell>
          <cell r="I76">
            <v>53</v>
          </cell>
          <cell r="J76">
            <v>42</v>
          </cell>
          <cell r="K76">
            <v>43</v>
          </cell>
          <cell r="L76">
            <v>51</v>
          </cell>
          <cell r="M76">
            <v>39</v>
          </cell>
          <cell r="N76">
            <v>15</v>
          </cell>
          <cell r="O76">
            <v>17</v>
          </cell>
          <cell r="P76">
            <v>27</v>
          </cell>
          <cell r="Q76">
            <v>50</v>
          </cell>
          <cell r="R76">
            <v>31</v>
          </cell>
          <cell r="S76">
            <v>395</v>
          </cell>
        </row>
        <row r="77">
          <cell r="G77" t="str">
            <v>105478-P.S.R. CAIMANES                   </v>
          </cell>
          <cell r="H77">
            <v>1</v>
          </cell>
          <cell r="I77">
            <v>1</v>
          </cell>
          <cell r="J77">
            <v>3</v>
          </cell>
          <cell r="K77">
            <v>1</v>
          </cell>
          <cell r="L77">
            <v>3</v>
          </cell>
          <cell r="M77">
            <v>2</v>
          </cell>
          <cell r="N77">
            <v>2</v>
          </cell>
          <cell r="O77">
            <v>3</v>
          </cell>
          <cell r="P77">
            <v>16</v>
          </cell>
        </row>
        <row r="78">
          <cell r="G78" t="str">
            <v>105479-P.S.R. GUANGUALI</v>
          </cell>
          <cell r="H78">
            <v>1</v>
          </cell>
          <cell r="I78">
            <v>1</v>
          </cell>
        </row>
        <row r="79">
          <cell r="G79" t="str">
            <v>105480-P.S.R. QUILIMARI</v>
          </cell>
          <cell r="H79">
            <v>2</v>
          </cell>
          <cell r="I79">
            <v>1</v>
          </cell>
          <cell r="J79">
            <v>3</v>
          </cell>
          <cell r="K79">
            <v>1</v>
          </cell>
          <cell r="L79">
            <v>7</v>
          </cell>
        </row>
        <row r="80">
          <cell r="G80" t="str">
            <v>04204-SALAMANCA</v>
          </cell>
          <cell r="H80">
            <v>60</v>
          </cell>
          <cell r="I80">
            <v>39</v>
          </cell>
          <cell r="J80">
            <v>19</v>
          </cell>
          <cell r="K80">
            <v>30</v>
          </cell>
          <cell r="L80">
            <v>149</v>
          </cell>
          <cell r="M80">
            <v>47</v>
          </cell>
          <cell r="N80">
            <v>58</v>
          </cell>
          <cell r="O80">
            <v>50</v>
          </cell>
          <cell r="P80">
            <v>26</v>
          </cell>
          <cell r="Q80">
            <v>72</v>
          </cell>
          <cell r="R80">
            <v>95</v>
          </cell>
          <cell r="S80">
            <v>645</v>
          </cell>
        </row>
        <row r="81">
          <cell r="G81" t="str">
            <v>105104-HOSPITAL SALAMANCA</v>
          </cell>
          <cell r="H81">
            <v>127</v>
          </cell>
          <cell r="I81">
            <v>20</v>
          </cell>
          <cell r="J81">
            <v>17</v>
          </cell>
          <cell r="K81">
            <v>38</v>
          </cell>
          <cell r="L81">
            <v>17</v>
          </cell>
          <cell r="M81">
            <v>26</v>
          </cell>
          <cell r="N81">
            <v>12</v>
          </cell>
          <cell r="O81">
            <v>257</v>
          </cell>
        </row>
        <row r="82">
          <cell r="G82" t="str">
            <v>105452-P.S.R. CUNCUMEN                 </v>
          </cell>
          <cell r="H82">
            <v>43</v>
          </cell>
          <cell r="I82">
            <v>26</v>
          </cell>
          <cell r="J82">
            <v>9</v>
          </cell>
          <cell r="K82">
            <v>13</v>
          </cell>
          <cell r="L82">
            <v>13</v>
          </cell>
          <cell r="M82">
            <v>20</v>
          </cell>
          <cell r="N82">
            <v>18</v>
          </cell>
          <cell r="O82">
            <v>5</v>
          </cell>
          <cell r="P82">
            <v>3</v>
          </cell>
          <cell r="Q82">
            <v>20</v>
          </cell>
          <cell r="R82">
            <v>38</v>
          </cell>
          <cell r="S82">
            <v>208</v>
          </cell>
        </row>
        <row r="83">
          <cell r="G83" t="str">
            <v>105453-P.S.R. TRANQUILLA</v>
          </cell>
          <cell r="H83">
            <v>1</v>
          </cell>
          <cell r="I83">
            <v>2</v>
          </cell>
          <cell r="J83">
            <v>2</v>
          </cell>
          <cell r="K83">
            <v>1</v>
          </cell>
          <cell r="L83">
            <v>2</v>
          </cell>
          <cell r="M83">
            <v>3</v>
          </cell>
          <cell r="N83">
            <v>6</v>
          </cell>
          <cell r="O83">
            <v>17</v>
          </cell>
        </row>
        <row r="84">
          <cell r="G84" t="str">
            <v>105454-P.S.R. CUNLAGUA</v>
          </cell>
          <cell r="H84">
            <v>1</v>
          </cell>
          <cell r="I84">
            <v>3</v>
          </cell>
          <cell r="J84">
            <v>0</v>
          </cell>
          <cell r="K84">
            <v>1</v>
          </cell>
          <cell r="L84">
            <v>5</v>
          </cell>
        </row>
        <row r="85">
          <cell r="G85" t="str">
            <v>105455-P.S.R. CHILLEPIN</v>
          </cell>
          <cell r="H85">
            <v>7</v>
          </cell>
          <cell r="I85">
            <v>4</v>
          </cell>
          <cell r="J85">
            <v>2</v>
          </cell>
          <cell r="K85">
            <v>3</v>
          </cell>
          <cell r="L85">
            <v>1</v>
          </cell>
          <cell r="M85">
            <v>1</v>
          </cell>
          <cell r="N85">
            <v>1</v>
          </cell>
          <cell r="O85">
            <v>9</v>
          </cell>
          <cell r="P85">
            <v>4</v>
          </cell>
          <cell r="Q85">
            <v>32</v>
          </cell>
        </row>
        <row r="86">
          <cell r="G86" t="str">
            <v>105456-P.S.R. LLIMPO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2</v>
          </cell>
          <cell r="P86">
            <v>1</v>
          </cell>
          <cell r="Q86">
            <v>1</v>
          </cell>
          <cell r="R86">
            <v>6</v>
          </cell>
          <cell r="S86">
            <v>17</v>
          </cell>
        </row>
        <row r="87">
          <cell r="G87" t="str">
            <v>105457-P.S.R. SAN AGUSTIN</v>
          </cell>
          <cell r="H87">
            <v>4</v>
          </cell>
          <cell r="I87">
            <v>3</v>
          </cell>
          <cell r="J87">
            <v>4</v>
          </cell>
          <cell r="K87">
            <v>1</v>
          </cell>
          <cell r="L87">
            <v>1</v>
          </cell>
          <cell r="M87">
            <v>2</v>
          </cell>
          <cell r="N87">
            <v>1</v>
          </cell>
          <cell r="O87">
            <v>3</v>
          </cell>
          <cell r="P87">
            <v>19</v>
          </cell>
        </row>
        <row r="88">
          <cell r="G88" t="str">
            <v>105458-P.S.R. TAHUINCO</v>
          </cell>
          <cell r="H88">
            <v>3</v>
          </cell>
          <cell r="I88">
            <v>2</v>
          </cell>
          <cell r="J88">
            <v>3</v>
          </cell>
          <cell r="K88">
            <v>1</v>
          </cell>
          <cell r="L88">
            <v>4</v>
          </cell>
          <cell r="M88">
            <v>2</v>
          </cell>
          <cell r="N88">
            <v>9</v>
          </cell>
          <cell r="O88">
            <v>24</v>
          </cell>
        </row>
        <row r="89">
          <cell r="G89" t="str">
            <v>105491-P.S.R. QUELEN BAJO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2</v>
          </cell>
          <cell r="N89">
            <v>3</v>
          </cell>
          <cell r="O89">
            <v>5</v>
          </cell>
          <cell r="P89">
            <v>15</v>
          </cell>
        </row>
        <row r="90">
          <cell r="G90" t="str">
            <v>105492-P.S.R. CAMISA</v>
          </cell>
          <cell r="H90">
            <v>3</v>
          </cell>
          <cell r="I90">
            <v>2</v>
          </cell>
          <cell r="J90">
            <v>3</v>
          </cell>
          <cell r="K90">
            <v>1</v>
          </cell>
          <cell r="L90">
            <v>9</v>
          </cell>
          <cell r="M90">
            <v>7</v>
          </cell>
          <cell r="N90">
            <v>5</v>
          </cell>
          <cell r="O90">
            <v>30</v>
          </cell>
        </row>
        <row r="91">
          <cell r="G91" t="str">
            <v>105501-P.S.R. ARBOLEDA GRANDE</v>
          </cell>
          <cell r="H91">
            <v>1</v>
          </cell>
          <cell r="I91">
            <v>4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6</v>
          </cell>
          <cell r="O91">
            <v>21</v>
          </cell>
        </row>
        <row r="92">
          <cell r="G92" t="str">
            <v>04301-OVALLE</v>
          </cell>
          <cell r="H92">
            <v>163</v>
          </cell>
          <cell r="I92">
            <v>183</v>
          </cell>
          <cell r="J92">
            <v>135</v>
          </cell>
          <cell r="K92">
            <v>161</v>
          </cell>
          <cell r="L92">
            <v>192</v>
          </cell>
          <cell r="M92">
            <v>155</v>
          </cell>
          <cell r="N92">
            <v>132</v>
          </cell>
          <cell r="O92">
            <v>177</v>
          </cell>
          <cell r="P92">
            <v>114</v>
          </cell>
          <cell r="Q92">
            <v>104</v>
          </cell>
          <cell r="R92">
            <v>83</v>
          </cell>
          <cell r="S92">
            <v>1599</v>
          </cell>
        </row>
        <row r="93">
          <cell r="G93" t="str">
            <v>105315-CES. RURAL C. DE TAMAYA</v>
          </cell>
          <cell r="H93">
            <v>12</v>
          </cell>
          <cell r="I93">
            <v>15</v>
          </cell>
          <cell r="J93">
            <v>4</v>
          </cell>
          <cell r="K93">
            <v>2</v>
          </cell>
          <cell r="L93">
            <v>4</v>
          </cell>
          <cell r="M93">
            <v>4</v>
          </cell>
          <cell r="N93">
            <v>41</v>
          </cell>
        </row>
        <row r="94">
          <cell r="G94" t="str">
            <v>105317-CES. JORGE JORDAN D.</v>
          </cell>
          <cell r="H94">
            <v>63</v>
          </cell>
          <cell r="I94">
            <v>33</v>
          </cell>
          <cell r="J94">
            <v>42</v>
          </cell>
          <cell r="K94">
            <v>38</v>
          </cell>
          <cell r="L94">
            <v>59</v>
          </cell>
          <cell r="M94">
            <v>29</v>
          </cell>
          <cell r="N94">
            <v>28</v>
          </cell>
          <cell r="O94">
            <v>57</v>
          </cell>
          <cell r="P94">
            <v>25</v>
          </cell>
          <cell r="Q94">
            <v>21</v>
          </cell>
          <cell r="R94">
            <v>19</v>
          </cell>
          <cell r="S94">
            <v>414</v>
          </cell>
        </row>
        <row r="95">
          <cell r="G95" t="str">
            <v>105322-CES. MARCOS MACUADA</v>
          </cell>
          <cell r="H95">
            <v>59</v>
          </cell>
          <cell r="I95">
            <v>105</v>
          </cell>
          <cell r="J95">
            <v>60</v>
          </cell>
          <cell r="K95">
            <v>83</v>
          </cell>
          <cell r="L95">
            <v>90</v>
          </cell>
          <cell r="M95">
            <v>83</v>
          </cell>
          <cell r="N95">
            <v>81</v>
          </cell>
          <cell r="O95">
            <v>77</v>
          </cell>
          <cell r="P95">
            <v>54</v>
          </cell>
          <cell r="Q95">
            <v>48</v>
          </cell>
          <cell r="R95">
            <v>35</v>
          </cell>
          <cell r="S95">
            <v>775</v>
          </cell>
        </row>
        <row r="96">
          <cell r="G96" t="str">
            <v>105324-CES. SOTAQUI</v>
          </cell>
          <cell r="H96">
            <v>14</v>
          </cell>
          <cell r="I96">
            <v>13</v>
          </cell>
          <cell r="J96">
            <v>10</v>
          </cell>
          <cell r="K96">
            <v>8</v>
          </cell>
          <cell r="L96">
            <v>16</v>
          </cell>
          <cell r="M96">
            <v>22</v>
          </cell>
          <cell r="N96">
            <v>15</v>
          </cell>
          <cell r="O96">
            <v>16</v>
          </cell>
          <cell r="P96">
            <v>20</v>
          </cell>
          <cell r="Q96">
            <v>16</v>
          </cell>
          <cell r="R96">
            <v>12</v>
          </cell>
          <cell r="S96">
            <v>162</v>
          </cell>
        </row>
        <row r="97">
          <cell r="G97" t="str">
            <v>105416-P.S.R. CAMARICO                  </v>
          </cell>
          <cell r="H97">
            <v>3</v>
          </cell>
          <cell r="I97">
            <v>4</v>
          </cell>
          <cell r="J97">
            <v>2</v>
          </cell>
          <cell r="K97">
            <v>9</v>
          </cell>
        </row>
        <row r="98">
          <cell r="G98" t="str">
            <v>105417-P.S.R. ALCONES BAJOS</v>
          </cell>
          <cell r="H98">
            <v>2</v>
          </cell>
          <cell r="I98">
            <v>2</v>
          </cell>
        </row>
        <row r="99">
          <cell r="G99" t="str">
            <v>105420-P.S.R. LIMARI</v>
          </cell>
          <cell r="H99">
            <v>2</v>
          </cell>
          <cell r="I99">
            <v>2</v>
          </cell>
        </row>
        <row r="100">
          <cell r="G100" t="str">
            <v>105422-P.S.R. HORNILLOS</v>
          </cell>
          <cell r="H100">
            <v>1</v>
          </cell>
          <cell r="I100">
            <v>1</v>
          </cell>
        </row>
        <row r="101">
          <cell r="G101" t="str">
            <v>105437-P.S.R. CHALINGA</v>
          </cell>
          <cell r="H101">
            <v>3</v>
          </cell>
          <cell r="I101">
            <v>3</v>
          </cell>
        </row>
        <row r="102">
          <cell r="G102" t="str">
            <v>105439-P.S.R. CERRO BLANCO</v>
          </cell>
          <cell r="H102">
            <v>1</v>
          </cell>
          <cell r="I102">
            <v>1</v>
          </cell>
        </row>
        <row r="103">
          <cell r="G103" t="str">
            <v>105507-P.S.R. HUAMALATA</v>
          </cell>
          <cell r="H103">
            <v>2</v>
          </cell>
          <cell r="I103">
            <v>3</v>
          </cell>
          <cell r="J103">
            <v>4</v>
          </cell>
          <cell r="K103">
            <v>9</v>
          </cell>
        </row>
        <row r="104">
          <cell r="G104" t="str">
            <v>105510-P.S.R. RECOLETA</v>
          </cell>
          <cell r="H104">
            <v>2</v>
          </cell>
          <cell r="I104">
            <v>2</v>
          </cell>
          <cell r="J104">
            <v>5</v>
          </cell>
          <cell r="K104">
            <v>2</v>
          </cell>
          <cell r="L104">
            <v>2</v>
          </cell>
          <cell r="M104">
            <v>13</v>
          </cell>
        </row>
        <row r="105">
          <cell r="G105" t="str">
            <v>105722-CECOF SAN JOSE DE LA DEHESA</v>
          </cell>
          <cell r="H105">
            <v>15</v>
          </cell>
          <cell r="I105">
            <v>8</v>
          </cell>
          <cell r="J105">
            <v>11</v>
          </cell>
          <cell r="K105">
            <v>10</v>
          </cell>
          <cell r="L105">
            <v>6</v>
          </cell>
          <cell r="M105">
            <v>20</v>
          </cell>
          <cell r="N105">
            <v>6</v>
          </cell>
          <cell r="O105">
            <v>20</v>
          </cell>
          <cell r="P105">
            <v>4</v>
          </cell>
          <cell r="Q105">
            <v>4</v>
          </cell>
          <cell r="R105">
            <v>9</v>
          </cell>
          <cell r="S105">
            <v>113</v>
          </cell>
        </row>
        <row r="106">
          <cell r="G106" t="str">
            <v>105723-CECOF LIMARI</v>
          </cell>
          <cell r="H106">
            <v>10</v>
          </cell>
          <cell r="I106">
            <v>1</v>
          </cell>
          <cell r="J106">
            <v>3</v>
          </cell>
          <cell r="K106">
            <v>5</v>
          </cell>
          <cell r="L106">
            <v>8</v>
          </cell>
          <cell r="M106">
            <v>1</v>
          </cell>
          <cell r="N106">
            <v>4</v>
          </cell>
          <cell r="O106">
            <v>9</v>
          </cell>
          <cell r="P106">
            <v>9</v>
          </cell>
          <cell r="Q106">
            <v>4</v>
          </cell>
          <cell r="R106">
            <v>54</v>
          </cell>
        </row>
        <row r="107">
          <cell r="G107" t="str">
            <v>04302-COMBARBALÁ</v>
          </cell>
          <cell r="H107">
            <v>20</v>
          </cell>
          <cell r="I107">
            <v>9</v>
          </cell>
          <cell r="J107">
            <v>17</v>
          </cell>
          <cell r="K107">
            <v>12</v>
          </cell>
          <cell r="L107">
            <v>29</v>
          </cell>
          <cell r="M107">
            <v>35</v>
          </cell>
          <cell r="N107">
            <v>29</v>
          </cell>
          <cell r="O107">
            <v>32</v>
          </cell>
          <cell r="P107">
            <v>21</v>
          </cell>
          <cell r="Q107">
            <v>22</v>
          </cell>
          <cell r="R107">
            <v>9</v>
          </cell>
          <cell r="S107">
            <v>235</v>
          </cell>
        </row>
        <row r="108">
          <cell r="G108" t="str">
            <v>105105-HOSPITAL COMBARBALA</v>
          </cell>
          <cell r="H108">
            <v>20</v>
          </cell>
          <cell r="I108">
            <v>7</v>
          </cell>
          <cell r="J108">
            <v>16</v>
          </cell>
          <cell r="K108">
            <v>12</v>
          </cell>
          <cell r="L108">
            <v>29</v>
          </cell>
          <cell r="M108">
            <v>17</v>
          </cell>
          <cell r="N108">
            <v>25</v>
          </cell>
          <cell r="O108">
            <v>17</v>
          </cell>
          <cell r="P108">
            <v>13</v>
          </cell>
          <cell r="Q108">
            <v>17</v>
          </cell>
          <cell r="R108">
            <v>8</v>
          </cell>
          <cell r="S108">
            <v>181</v>
          </cell>
        </row>
        <row r="109">
          <cell r="G109" t="str">
            <v>105433-P.S.R. SAN LORENZO</v>
          </cell>
          <cell r="H109">
            <v>3</v>
          </cell>
          <cell r="I109">
            <v>3</v>
          </cell>
        </row>
        <row r="110">
          <cell r="G110" t="str">
            <v>105434-P.S.R. SAN MARCOS</v>
          </cell>
          <cell r="H110">
            <v>2</v>
          </cell>
          <cell r="I110">
            <v>1</v>
          </cell>
          <cell r="J110">
            <v>1</v>
          </cell>
          <cell r="K110">
            <v>4</v>
          </cell>
        </row>
        <row r="111">
          <cell r="G111" t="str">
            <v>105441-P.S.R. MANQUEHUA</v>
          </cell>
          <cell r="H111">
            <v>1</v>
          </cell>
          <cell r="I111">
            <v>2</v>
          </cell>
          <cell r="J111">
            <v>1</v>
          </cell>
          <cell r="K111">
            <v>1</v>
          </cell>
          <cell r="L111">
            <v>5</v>
          </cell>
        </row>
        <row r="112">
          <cell r="G112" t="str">
            <v>105459-P.S.R. BARRANCAS                </v>
          </cell>
          <cell r="H112">
            <v>1</v>
          </cell>
          <cell r="I112">
            <v>1</v>
          </cell>
          <cell r="J112">
            <v>1</v>
          </cell>
          <cell r="K112">
            <v>2</v>
          </cell>
          <cell r="L112">
            <v>1</v>
          </cell>
          <cell r="M112">
            <v>6</v>
          </cell>
        </row>
        <row r="113">
          <cell r="G113" t="str">
            <v>105460-P.S.R. COGOTI 18</v>
          </cell>
          <cell r="H113">
            <v>2</v>
          </cell>
          <cell r="I113">
            <v>1</v>
          </cell>
          <cell r="J113">
            <v>1</v>
          </cell>
          <cell r="K113">
            <v>4</v>
          </cell>
        </row>
        <row r="114">
          <cell r="G114" t="str">
            <v>105462-P.S.R. EL SAUCE</v>
          </cell>
          <cell r="H114">
            <v>1</v>
          </cell>
          <cell r="I114">
            <v>8</v>
          </cell>
          <cell r="J114">
            <v>2</v>
          </cell>
          <cell r="K114">
            <v>1</v>
          </cell>
          <cell r="L114">
            <v>12</v>
          </cell>
        </row>
        <row r="115">
          <cell r="G115" t="str">
            <v>105463-P.S.R. QUILITAPIA</v>
          </cell>
          <cell r="H115">
            <v>1</v>
          </cell>
          <cell r="I115">
            <v>2</v>
          </cell>
          <cell r="J115">
            <v>1</v>
          </cell>
          <cell r="K115">
            <v>1</v>
          </cell>
          <cell r="L115">
            <v>5</v>
          </cell>
        </row>
        <row r="116">
          <cell r="G116" t="str">
            <v>105464-P.S.R. LA LIGUA</v>
          </cell>
          <cell r="H116">
            <v>3</v>
          </cell>
          <cell r="I116">
            <v>1</v>
          </cell>
          <cell r="J116">
            <v>1</v>
          </cell>
          <cell r="K116">
            <v>5</v>
          </cell>
        </row>
        <row r="117">
          <cell r="G117" t="str">
            <v>105465-P.S.R. RAMADILLA</v>
          </cell>
          <cell r="H117">
            <v>4</v>
          </cell>
          <cell r="I117">
            <v>1</v>
          </cell>
          <cell r="J117">
            <v>5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4</v>
          </cell>
        </row>
        <row r="119">
          <cell r="G119" t="str">
            <v>105490-P.S.R. EL DURAZNO</v>
          </cell>
          <cell r="H119">
            <v>1</v>
          </cell>
          <cell r="I119">
            <v>1</v>
          </cell>
        </row>
        <row r="120">
          <cell r="G120" t="str">
            <v>04304-MONTE PATRIA</v>
          </cell>
          <cell r="H120">
            <v>31</v>
          </cell>
          <cell r="I120">
            <v>38</v>
          </cell>
          <cell r="J120">
            <v>40</v>
          </cell>
          <cell r="K120">
            <v>24</v>
          </cell>
          <cell r="L120">
            <v>19</v>
          </cell>
          <cell r="M120">
            <v>42</v>
          </cell>
          <cell r="N120">
            <v>42</v>
          </cell>
          <cell r="O120">
            <v>63</v>
          </cell>
          <cell r="P120">
            <v>33</v>
          </cell>
          <cell r="Q120">
            <v>43</v>
          </cell>
          <cell r="R120">
            <v>31</v>
          </cell>
          <cell r="S120">
            <v>406</v>
          </cell>
        </row>
        <row r="121">
          <cell r="G121" t="str">
            <v>105307-CES. RURAL MONTE PATRIA</v>
          </cell>
          <cell r="H121">
            <v>19</v>
          </cell>
          <cell r="I121">
            <v>11</v>
          </cell>
          <cell r="J121">
            <v>16</v>
          </cell>
          <cell r="K121">
            <v>13</v>
          </cell>
          <cell r="L121">
            <v>8</v>
          </cell>
          <cell r="M121">
            <v>19</v>
          </cell>
          <cell r="N121">
            <v>12</v>
          </cell>
          <cell r="O121">
            <v>7</v>
          </cell>
          <cell r="P121">
            <v>9</v>
          </cell>
          <cell r="Q121">
            <v>5</v>
          </cell>
          <cell r="R121">
            <v>3</v>
          </cell>
          <cell r="S121">
            <v>122</v>
          </cell>
        </row>
        <row r="122">
          <cell r="G122" t="str">
            <v>105311-CES. RURAL CHAÑARAL ALTO</v>
          </cell>
          <cell r="H122">
            <v>20</v>
          </cell>
          <cell r="I122">
            <v>20</v>
          </cell>
          <cell r="J122">
            <v>4</v>
          </cell>
          <cell r="K122">
            <v>4</v>
          </cell>
          <cell r="L122">
            <v>14</v>
          </cell>
          <cell r="M122">
            <v>62</v>
          </cell>
        </row>
        <row r="123">
          <cell r="G123" t="str">
            <v>105312-CES. RURAL CAREN</v>
          </cell>
          <cell r="H123">
            <v>1</v>
          </cell>
          <cell r="I123">
            <v>1</v>
          </cell>
          <cell r="J123">
            <v>1</v>
          </cell>
          <cell r="K123">
            <v>8</v>
          </cell>
          <cell r="L123">
            <v>5</v>
          </cell>
          <cell r="M123">
            <v>8</v>
          </cell>
          <cell r="N123">
            <v>4</v>
          </cell>
          <cell r="O123">
            <v>28</v>
          </cell>
        </row>
        <row r="124">
          <cell r="G124" t="str">
            <v>105318-CES. RURAL EL PALQUI</v>
          </cell>
          <cell r="H124">
            <v>6</v>
          </cell>
          <cell r="I124">
            <v>24</v>
          </cell>
          <cell r="J124">
            <v>18</v>
          </cell>
          <cell r="K124">
            <v>10</v>
          </cell>
          <cell r="L124">
            <v>7</v>
          </cell>
          <cell r="M124">
            <v>15</v>
          </cell>
          <cell r="N124">
            <v>7</v>
          </cell>
          <cell r="O124">
            <v>6</v>
          </cell>
          <cell r="P124">
            <v>3</v>
          </cell>
          <cell r="Q124">
            <v>8</v>
          </cell>
          <cell r="R124">
            <v>4</v>
          </cell>
          <cell r="S124">
            <v>108</v>
          </cell>
        </row>
        <row r="125">
          <cell r="G125" t="str">
            <v>105425-P.S.R. CHILECITO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2</v>
          </cell>
          <cell r="M125">
            <v>3</v>
          </cell>
          <cell r="N125">
            <v>13</v>
          </cell>
        </row>
        <row r="126">
          <cell r="G126" t="str">
            <v>105427-P.S.R. HACIENDA VALDIVIA</v>
          </cell>
          <cell r="H126">
            <v>2</v>
          </cell>
          <cell r="I126">
            <v>1</v>
          </cell>
          <cell r="J126">
            <v>3</v>
          </cell>
        </row>
        <row r="127">
          <cell r="G127" t="str">
            <v>105430-P.S.R. MIALQUI</v>
          </cell>
          <cell r="H127">
            <v>1</v>
          </cell>
          <cell r="I127">
            <v>1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3</v>
          </cell>
          <cell r="O127">
            <v>12</v>
          </cell>
        </row>
        <row r="128">
          <cell r="G128" t="str">
            <v>105431-P.S.R. PEDREGAL</v>
          </cell>
          <cell r="H128">
            <v>9</v>
          </cell>
          <cell r="I128">
            <v>1</v>
          </cell>
          <cell r="J128">
            <v>2</v>
          </cell>
          <cell r="K128">
            <v>5</v>
          </cell>
          <cell r="L128">
            <v>17</v>
          </cell>
        </row>
        <row r="129">
          <cell r="G129" t="str">
            <v>105432-P.S.R. RAPEL</v>
          </cell>
          <cell r="H129">
            <v>2</v>
          </cell>
          <cell r="I129">
            <v>2</v>
          </cell>
          <cell r="J129">
            <v>2</v>
          </cell>
          <cell r="K129">
            <v>1</v>
          </cell>
          <cell r="L129">
            <v>3</v>
          </cell>
          <cell r="M129">
            <v>2</v>
          </cell>
          <cell r="N129">
            <v>6</v>
          </cell>
          <cell r="O129">
            <v>18</v>
          </cell>
        </row>
        <row r="130">
          <cell r="G130" t="str">
            <v>105435-P.S.R. TULAHUEN</v>
          </cell>
          <cell r="H130">
            <v>3</v>
          </cell>
          <cell r="I130">
            <v>4</v>
          </cell>
          <cell r="J130">
            <v>6</v>
          </cell>
          <cell r="K130">
            <v>1</v>
          </cell>
          <cell r="L130">
            <v>14</v>
          </cell>
        </row>
        <row r="131">
          <cell r="G131" t="str">
            <v>105436-P.S.R. EL MAITEN</v>
          </cell>
          <cell r="H131">
            <v>3</v>
          </cell>
          <cell r="I131">
            <v>2</v>
          </cell>
          <cell r="J131">
            <v>5</v>
          </cell>
        </row>
        <row r="132">
          <cell r="G132" t="str">
            <v>105489-P.S.R. RAMADAS DE TULAHUEN</v>
          </cell>
          <cell r="H132">
            <v>4</v>
          </cell>
          <cell r="I132">
            <v>4</v>
          </cell>
        </row>
        <row r="133">
          <cell r="G133" t="str">
            <v>04304-PUNITAQUI</v>
          </cell>
          <cell r="H133">
            <v>22</v>
          </cell>
          <cell r="I133">
            <v>19</v>
          </cell>
          <cell r="J133">
            <v>32</v>
          </cell>
          <cell r="K133">
            <v>19</v>
          </cell>
          <cell r="L133">
            <v>29</v>
          </cell>
          <cell r="M133">
            <v>29</v>
          </cell>
          <cell r="N133">
            <v>8</v>
          </cell>
          <cell r="O133">
            <v>22</v>
          </cell>
          <cell r="P133">
            <v>17</v>
          </cell>
          <cell r="Q133">
            <v>6</v>
          </cell>
          <cell r="R133">
            <v>9</v>
          </cell>
          <cell r="S133">
            <v>212</v>
          </cell>
        </row>
        <row r="134">
          <cell r="G134" t="str">
            <v>105308-CES. RURAL PUNITAQUI</v>
          </cell>
          <cell r="H134">
            <v>22</v>
          </cell>
          <cell r="I134">
            <v>19</v>
          </cell>
          <cell r="J134">
            <v>32</v>
          </cell>
          <cell r="K134">
            <v>19</v>
          </cell>
          <cell r="L134">
            <v>29</v>
          </cell>
          <cell r="M134">
            <v>29</v>
          </cell>
          <cell r="N134">
            <v>8</v>
          </cell>
          <cell r="O134">
            <v>22</v>
          </cell>
          <cell r="P134">
            <v>17</v>
          </cell>
          <cell r="Q134">
            <v>6</v>
          </cell>
          <cell r="R134">
            <v>9</v>
          </cell>
          <cell r="S134">
            <v>212</v>
          </cell>
        </row>
        <row r="135">
          <cell r="G135" t="str">
            <v>04305-RIO HURTADO</v>
          </cell>
          <cell r="H135">
            <v>7</v>
          </cell>
          <cell r="I135">
            <v>7</v>
          </cell>
        </row>
        <row r="136">
          <cell r="G136" t="str">
            <v>105310-CES. RURAL PICHASCA</v>
          </cell>
          <cell r="H136">
            <v>2</v>
          </cell>
          <cell r="I136">
            <v>2</v>
          </cell>
        </row>
        <row r="137">
          <cell r="G137" t="str">
            <v>105413-P.S.R. SAMO ALTO</v>
          </cell>
          <cell r="H137">
            <v>4</v>
          </cell>
          <cell r="I137">
            <v>4</v>
          </cell>
        </row>
        <row r="138">
          <cell r="G138" t="str">
            <v>105503-P.S.R. TABAQUEROS</v>
          </cell>
          <cell r="H138">
            <v>1</v>
          </cell>
          <cell r="I138">
            <v>1</v>
          </cell>
        </row>
        <row r="139">
          <cell r="G139" t="str">
            <v>Total general</v>
          </cell>
          <cell r="H139">
            <v>1108</v>
          </cell>
          <cell r="I139">
            <v>966</v>
          </cell>
          <cell r="J139">
            <v>1061</v>
          </cell>
          <cell r="K139">
            <v>1047</v>
          </cell>
          <cell r="L139">
            <v>1182</v>
          </cell>
          <cell r="M139">
            <v>1208</v>
          </cell>
          <cell r="N139">
            <v>960</v>
          </cell>
          <cell r="O139">
            <v>1212</v>
          </cell>
          <cell r="P139">
            <v>945</v>
          </cell>
          <cell r="Q139">
            <v>912</v>
          </cell>
          <cell r="R139">
            <v>750</v>
          </cell>
          <cell r="S139">
            <v>11351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NUM2"/>
      <sheetName val="DEN2"/>
      <sheetName val="NUM3"/>
      <sheetName val="NUM4"/>
      <sheetName val="DEN4"/>
      <sheetName val="NUM5"/>
      <sheetName val="NUM6"/>
      <sheetName val="DEN6"/>
      <sheetName val="NUM7"/>
      <sheetName val="NUM8"/>
      <sheetName val="NUM9"/>
      <sheetName val="DEN9"/>
      <sheetName val="NUM10"/>
      <sheetName val="NUM11"/>
      <sheetName val="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  <cell r="P4">
            <v>496</v>
          </cell>
          <cell r="Q4">
            <v>371</v>
          </cell>
          <cell r="R4">
            <v>85</v>
          </cell>
          <cell r="S4">
            <v>294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  <cell r="P5">
            <v>204</v>
          </cell>
          <cell r="Q5">
            <v>25</v>
          </cell>
          <cell r="R5">
            <v>8</v>
          </cell>
          <cell r="S5">
            <v>2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  <cell r="P6">
            <v>26</v>
          </cell>
          <cell r="Q6">
            <v>49</v>
          </cell>
          <cell r="R6">
            <v>5</v>
          </cell>
          <cell r="S6">
            <v>9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  <cell r="P7">
            <v>71</v>
          </cell>
          <cell r="Q7">
            <v>43</v>
          </cell>
          <cell r="R7">
            <v>13</v>
          </cell>
          <cell r="S7">
            <v>23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  <cell r="P8">
            <v>115</v>
          </cell>
          <cell r="Q8">
            <v>123</v>
          </cell>
          <cell r="R8">
            <v>2</v>
          </cell>
          <cell r="S8">
            <v>155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  <cell r="P9">
            <v>25</v>
          </cell>
          <cell r="Q9">
            <v>9</v>
          </cell>
          <cell r="R9">
            <v>2</v>
          </cell>
          <cell r="S9">
            <v>14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  <cell r="P10">
            <v>8</v>
          </cell>
          <cell r="Q10">
            <v>57</v>
          </cell>
          <cell r="R10">
            <v>1</v>
          </cell>
          <cell r="S10">
            <v>22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  <cell r="P11">
            <v>12</v>
          </cell>
          <cell r="Q11">
            <v>11</v>
          </cell>
          <cell r="R11">
            <v>0</v>
          </cell>
          <cell r="S11">
            <v>56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  <cell r="P12">
            <v>11</v>
          </cell>
          <cell r="Q12">
            <v>6</v>
          </cell>
          <cell r="S12">
            <v>2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  <cell r="P13">
            <v>2</v>
          </cell>
          <cell r="Q13">
            <v>4</v>
          </cell>
          <cell r="S13">
            <v>3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  <cell r="P14">
            <v>3</v>
          </cell>
          <cell r="Q14">
            <v>6</v>
          </cell>
          <cell r="R14">
            <v>0</v>
          </cell>
          <cell r="S14">
            <v>0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  <cell r="P15">
            <v>9</v>
          </cell>
          <cell r="Q15">
            <v>6</v>
          </cell>
          <cell r="R15">
            <v>6</v>
          </cell>
          <cell r="S15">
            <v>3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  <cell r="P16">
            <v>10</v>
          </cell>
          <cell r="Q16">
            <v>24</v>
          </cell>
          <cell r="R16">
            <v>10</v>
          </cell>
          <cell r="S16">
            <v>2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  <cell r="P17">
            <v>0</v>
          </cell>
          <cell r="Q17">
            <v>8</v>
          </cell>
          <cell r="R17">
            <v>38</v>
          </cell>
          <cell r="S17">
            <v>3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  <cell r="P18">
            <v>405</v>
          </cell>
          <cell r="Q18">
            <v>429</v>
          </cell>
          <cell r="R18">
            <v>305</v>
          </cell>
          <cell r="S18">
            <v>414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  <cell r="P19">
            <v>84</v>
          </cell>
          <cell r="Q19">
            <v>139</v>
          </cell>
          <cell r="R19">
            <v>130</v>
          </cell>
          <cell r="S19">
            <v>94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  <cell r="P20">
            <v>149</v>
          </cell>
          <cell r="Q20">
            <v>89</v>
          </cell>
          <cell r="R20">
            <v>27</v>
          </cell>
          <cell r="S20">
            <v>42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  <cell r="P21">
            <v>90</v>
          </cell>
          <cell r="Q21">
            <v>105</v>
          </cell>
          <cell r="R21">
            <v>73</v>
          </cell>
          <cell r="S21">
            <v>128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  <cell r="P22">
            <v>16</v>
          </cell>
          <cell r="Q22">
            <v>29</v>
          </cell>
          <cell r="R22">
            <v>6</v>
          </cell>
          <cell r="S22">
            <v>44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  <cell r="P23">
            <v>62</v>
          </cell>
          <cell r="Q23">
            <v>57</v>
          </cell>
          <cell r="R23">
            <v>57</v>
          </cell>
          <cell r="S23">
            <v>65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  <cell r="P24">
            <v>1</v>
          </cell>
          <cell r="Q24">
            <v>0</v>
          </cell>
          <cell r="R24">
            <v>0</v>
          </cell>
          <cell r="S24">
            <v>28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  <cell r="Q25">
            <v>2</v>
          </cell>
          <cell r="R25">
            <v>0</v>
          </cell>
          <cell r="S25">
            <v>5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  <cell r="P26">
            <v>0</v>
          </cell>
          <cell r="Q26">
            <v>2</v>
          </cell>
          <cell r="R26">
            <v>7</v>
          </cell>
          <cell r="S26">
            <v>1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  <cell r="Q27">
            <v>6</v>
          </cell>
          <cell r="R27">
            <v>3</v>
          </cell>
          <cell r="S27">
            <v>0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  <cell r="P28">
            <v>3</v>
          </cell>
          <cell r="Q28">
            <v>0</v>
          </cell>
          <cell r="R28">
            <v>2</v>
          </cell>
          <cell r="S28">
            <v>7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  <cell r="P29">
            <v>22</v>
          </cell>
          <cell r="Q29">
            <v>36</v>
          </cell>
          <cell r="R29">
            <v>6</v>
          </cell>
          <cell r="S29">
            <v>6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  <cell r="P30">
            <v>22</v>
          </cell>
          <cell r="Q30">
            <v>36</v>
          </cell>
          <cell r="R30">
            <v>6</v>
          </cell>
          <cell r="S30">
            <v>6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0</v>
          </cell>
          <cell r="S31">
            <v>1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2</v>
          </cell>
          <cell r="R32">
            <v>0</v>
          </cell>
          <cell r="S32">
            <v>1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29</v>
          </cell>
          <cell r="P36">
            <v>16</v>
          </cell>
          <cell r="Q36">
            <v>0</v>
          </cell>
          <cell r="R36">
            <v>2</v>
          </cell>
          <cell r="S36">
            <v>0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23</v>
          </cell>
          <cell r="P37">
            <v>16</v>
          </cell>
          <cell r="Q37">
            <v>0</v>
          </cell>
          <cell r="R37">
            <v>2</v>
          </cell>
          <cell r="S37">
            <v>0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0</v>
          </cell>
          <cell r="Q38">
            <v>0</v>
          </cell>
          <cell r="R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3</v>
          </cell>
          <cell r="R39">
            <v>0</v>
          </cell>
          <cell r="S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27</v>
          </cell>
          <cell r="P41">
            <v>64</v>
          </cell>
          <cell r="Q41">
            <v>13</v>
          </cell>
          <cell r="R41">
            <v>116</v>
          </cell>
          <cell r="S41">
            <v>23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5</v>
          </cell>
          <cell r="P42">
            <v>10</v>
          </cell>
          <cell r="Q42">
            <v>3</v>
          </cell>
          <cell r="R42">
            <v>7</v>
          </cell>
          <cell r="S42">
            <v>14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3</v>
          </cell>
          <cell r="P43">
            <v>5</v>
          </cell>
          <cell r="Q43">
            <v>0</v>
          </cell>
          <cell r="R43">
            <v>5</v>
          </cell>
          <cell r="S43">
            <v>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2</v>
          </cell>
          <cell r="P45">
            <v>6</v>
          </cell>
          <cell r="Q45">
            <v>1</v>
          </cell>
          <cell r="R45">
            <v>1</v>
          </cell>
          <cell r="S45">
            <v>0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  <cell r="P46">
            <v>1</v>
          </cell>
          <cell r="Q46">
            <v>0</v>
          </cell>
          <cell r="R46">
            <v>100</v>
          </cell>
          <cell r="S46">
            <v>0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0</v>
          </cell>
          <cell r="P47">
            <v>19</v>
          </cell>
          <cell r="Q47">
            <v>0</v>
          </cell>
          <cell r="S47">
            <v>3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1</v>
          </cell>
          <cell r="P48">
            <v>14</v>
          </cell>
          <cell r="Q48">
            <v>6</v>
          </cell>
          <cell r="R48">
            <v>0</v>
          </cell>
          <cell r="S48">
            <v>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0</v>
          </cell>
          <cell r="P49">
            <v>6</v>
          </cell>
          <cell r="Q49">
            <v>0</v>
          </cell>
          <cell r="R49">
            <v>1</v>
          </cell>
          <cell r="S49">
            <v>0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</v>
          </cell>
          <cell r="P50">
            <v>1</v>
          </cell>
          <cell r="Q50">
            <v>2</v>
          </cell>
          <cell r="R50">
            <v>0</v>
          </cell>
          <cell r="S50">
            <v>3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3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14</v>
          </cell>
          <cell r="P52">
            <v>2</v>
          </cell>
          <cell r="Q52">
            <v>1</v>
          </cell>
          <cell r="R52">
            <v>2</v>
          </cell>
          <cell r="S52">
            <v>0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36</v>
          </cell>
          <cell r="P53">
            <v>58</v>
          </cell>
          <cell r="Q53">
            <v>57</v>
          </cell>
          <cell r="R53">
            <v>175</v>
          </cell>
          <cell r="S53">
            <v>109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21</v>
          </cell>
          <cell r="P54">
            <v>18</v>
          </cell>
          <cell r="Q54">
            <v>16</v>
          </cell>
          <cell r="R54">
            <v>82</v>
          </cell>
          <cell r="S54">
            <v>89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7</v>
          </cell>
          <cell r="P55">
            <v>8</v>
          </cell>
          <cell r="Q55">
            <v>35</v>
          </cell>
          <cell r="R55">
            <v>44</v>
          </cell>
          <cell r="S55">
            <v>20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1</v>
          </cell>
          <cell r="R56">
            <v>10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2</v>
          </cell>
          <cell r="P57">
            <v>2</v>
          </cell>
          <cell r="Q57">
            <v>0</v>
          </cell>
          <cell r="R57">
            <v>1</v>
          </cell>
          <cell r="S57">
            <v>0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</v>
          </cell>
          <cell r="P58">
            <v>1</v>
          </cell>
          <cell r="Q58">
            <v>2</v>
          </cell>
          <cell r="R58">
            <v>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2</v>
          </cell>
          <cell r="R59">
            <v>2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P60">
            <v>12</v>
          </cell>
          <cell r="Q60">
            <v>2</v>
          </cell>
          <cell r="R60">
            <v>0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0</v>
          </cell>
          <cell r="P62">
            <v>5</v>
          </cell>
          <cell r="Q62">
            <v>0</v>
          </cell>
          <cell r="R62">
            <v>10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1</v>
          </cell>
          <cell r="P63">
            <v>1</v>
          </cell>
          <cell r="Q63">
            <v>0</v>
          </cell>
          <cell r="R63">
            <v>9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3</v>
          </cell>
          <cell r="P65">
            <v>7</v>
          </cell>
          <cell r="Q65">
            <v>2</v>
          </cell>
          <cell r="R65">
            <v>13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R66">
            <v>1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R67">
            <v>2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31</v>
          </cell>
          <cell r="P68">
            <v>16</v>
          </cell>
          <cell r="Q68">
            <v>11</v>
          </cell>
          <cell r="R68">
            <v>18</v>
          </cell>
          <cell r="S68">
            <v>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13</v>
          </cell>
          <cell r="P69">
            <v>11</v>
          </cell>
          <cell r="Q69">
            <v>4</v>
          </cell>
          <cell r="R69">
            <v>15</v>
          </cell>
          <cell r="S69">
            <v>3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</v>
          </cell>
          <cell r="P70">
            <v>0</v>
          </cell>
          <cell r="Q70">
            <v>3</v>
          </cell>
          <cell r="R70">
            <v>0</v>
          </cell>
          <cell r="S70">
            <v>0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6</v>
          </cell>
          <cell r="P72">
            <v>5</v>
          </cell>
          <cell r="Q72">
            <v>0</v>
          </cell>
          <cell r="R72">
            <v>1</v>
          </cell>
          <cell r="S72">
            <v>3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3</v>
          </cell>
          <cell r="P73">
            <v>0</v>
          </cell>
          <cell r="Q73">
            <v>0</v>
          </cell>
          <cell r="R73">
            <v>1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4</v>
          </cell>
          <cell r="P74">
            <v>0</v>
          </cell>
          <cell r="Q74">
            <v>3</v>
          </cell>
          <cell r="R74">
            <v>0</v>
          </cell>
          <cell r="S74">
            <v>0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2</v>
          </cell>
          <cell r="P76">
            <v>0</v>
          </cell>
          <cell r="Q76">
            <v>1</v>
          </cell>
          <cell r="S76">
            <v>0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6</v>
          </cell>
          <cell r="P79">
            <v>31</v>
          </cell>
          <cell r="Q79">
            <v>35</v>
          </cell>
          <cell r="R79">
            <v>45</v>
          </cell>
          <cell r="S79">
            <v>26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1</v>
          </cell>
          <cell r="P80">
            <v>18</v>
          </cell>
          <cell r="Q80">
            <v>20</v>
          </cell>
          <cell r="R80">
            <v>0</v>
          </cell>
          <cell r="S80">
            <v>12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2</v>
          </cell>
          <cell r="P81">
            <v>6</v>
          </cell>
          <cell r="Q81">
            <v>8</v>
          </cell>
          <cell r="R81">
            <v>38</v>
          </cell>
          <cell r="S81">
            <v>0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0</v>
          </cell>
          <cell r="P82">
            <v>2</v>
          </cell>
          <cell r="Q82">
            <v>4</v>
          </cell>
          <cell r="R82">
            <v>4</v>
          </cell>
          <cell r="S82">
            <v>0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1</v>
          </cell>
          <cell r="P83">
            <v>3</v>
          </cell>
          <cell r="Q83">
            <v>3</v>
          </cell>
          <cell r="R83">
            <v>0</v>
          </cell>
          <cell r="S83">
            <v>0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2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P85">
            <v>1</v>
          </cell>
          <cell r="Q85">
            <v>0</v>
          </cell>
          <cell r="R85">
            <v>3</v>
          </cell>
          <cell r="S85">
            <v>14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57</v>
          </cell>
          <cell r="P86">
            <v>43</v>
          </cell>
          <cell r="Q86">
            <v>54</v>
          </cell>
          <cell r="R86">
            <v>80</v>
          </cell>
          <cell r="S86">
            <v>60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21</v>
          </cell>
          <cell r="P87">
            <v>13</v>
          </cell>
          <cell r="Q87">
            <v>10</v>
          </cell>
          <cell r="R87">
            <v>42</v>
          </cell>
          <cell r="S87">
            <v>29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13</v>
          </cell>
          <cell r="P88">
            <v>16</v>
          </cell>
          <cell r="Q88">
            <v>19</v>
          </cell>
          <cell r="R88">
            <v>14</v>
          </cell>
          <cell r="S88">
            <v>12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3</v>
          </cell>
          <cell r="P89">
            <v>3</v>
          </cell>
          <cell r="Q89">
            <v>2</v>
          </cell>
          <cell r="R89">
            <v>4</v>
          </cell>
          <cell r="S89">
            <v>3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2</v>
          </cell>
          <cell r="P91">
            <v>3</v>
          </cell>
          <cell r="Q91">
            <v>2</v>
          </cell>
          <cell r="R91">
            <v>3</v>
          </cell>
          <cell r="S91">
            <v>3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3</v>
          </cell>
          <cell r="P92">
            <v>2</v>
          </cell>
          <cell r="Q92">
            <v>6</v>
          </cell>
          <cell r="R92">
            <v>2</v>
          </cell>
          <cell r="S92">
            <v>5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6</v>
          </cell>
          <cell r="P93">
            <v>0</v>
          </cell>
          <cell r="Q93">
            <v>10</v>
          </cell>
          <cell r="R93">
            <v>1</v>
          </cell>
          <cell r="S93">
            <v>3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2</v>
          </cell>
          <cell r="S94">
            <v>2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4</v>
          </cell>
          <cell r="P95">
            <v>4</v>
          </cell>
          <cell r="Q95">
            <v>2</v>
          </cell>
          <cell r="R95">
            <v>1</v>
          </cell>
          <cell r="S95">
            <v>0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4</v>
          </cell>
          <cell r="P96">
            <v>1</v>
          </cell>
          <cell r="Q96">
            <v>2</v>
          </cell>
          <cell r="R96">
            <v>2</v>
          </cell>
          <cell r="S96">
            <v>1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8</v>
          </cell>
          <cell r="S97">
            <v>1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249</v>
          </cell>
          <cell r="P98">
            <v>202</v>
          </cell>
          <cell r="Q98">
            <v>131</v>
          </cell>
          <cell r="R98">
            <v>166</v>
          </cell>
          <cell r="S98">
            <v>417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26</v>
          </cell>
          <cell r="P99">
            <v>2</v>
          </cell>
          <cell r="Q99">
            <v>0</v>
          </cell>
          <cell r="R99">
            <v>12</v>
          </cell>
          <cell r="S99">
            <v>22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67</v>
          </cell>
          <cell r="P100">
            <v>100</v>
          </cell>
          <cell r="Q100">
            <v>3</v>
          </cell>
          <cell r="R100">
            <v>1</v>
          </cell>
          <cell r="S100">
            <v>7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53</v>
          </cell>
          <cell r="P101">
            <v>43</v>
          </cell>
          <cell r="Q101">
            <v>73</v>
          </cell>
          <cell r="R101">
            <v>82</v>
          </cell>
          <cell r="S101">
            <v>259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7</v>
          </cell>
          <cell r="P102">
            <v>2</v>
          </cell>
          <cell r="Q102">
            <v>3</v>
          </cell>
          <cell r="R102">
            <v>38</v>
          </cell>
          <cell r="S102">
            <v>26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41</v>
          </cell>
          <cell r="P104">
            <v>2</v>
          </cell>
          <cell r="Q104">
            <v>1</v>
          </cell>
          <cell r="S104">
            <v>0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S105">
            <v>20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2</v>
          </cell>
          <cell r="P107">
            <v>11</v>
          </cell>
          <cell r="Q107">
            <v>6</v>
          </cell>
          <cell r="R107">
            <v>3</v>
          </cell>
          <cell r="S107">
            <v>4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0</v>
          </cell>
          <cell r="P108">
            <v>0</v>
          </cell>
          <cell r="Q108">
            <v>0</v>
          </cell>
          <cell r="S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0</v>
          </cell>
          <cell r="P110">
            <v>1</v>
          </cell>
          <cell r="Q110">
            <v>0</v>
          </cell>
          <cell r="S110">
            <v>0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4</v>
          </cell>
          <cell r="P111">
            <v>8</v>
          </cell>
          <cell r="Q111">
            <v>0</v>
          </cell>
          <cell r="R111">
            <v>10</v>
          </cell>
          <cell r="S111">
            <v>8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0</v>
          </cell>
          <cell r="P112">
            <v>14</v>
          </cell>
          <cell r="Q112">
            <v>0</v>
          </cell>
          <cell r="R112">
            <v>2</v>
          </cell>
          <cell r="S112">
            <v>0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22</v>
          </cell>
          <cell r="P113">
            <v>6</v>
          </cell>
          <cell r="Q113">
            <v>34</v>
          </cell>
          <cell r="R113">
            <v>7</v>
          </cell>
          <cell r="S113">
            <v>57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27</v>
          </cell>
          <cell r="P114">
            <v>13</v>
          </cell>
          <cell r="Q114">
            <v>10</v>
          </cell>
          <cell r="R114">
            <v>10</v>
          </cell>
          <cell r="S114">
            <v>13</v>
          </cell>
        </row>
        <row r="115">
          <cell r="G115" t="str">
            <v>200258-CECOF LOS COPIHUES</v>
          </cell>
          <cell r="Q115">
            <v>1</v>
          </cell>
          <cell r="R115">
            <v>0</v>
          </cell>
          <cell r="S115">
            <v>0</v>
          </cell>
        </row>
        <row r="116">
          <cell r="G116" t="str">
            <v>04302-COMBARBALÁ</v>
          </cell>
          <cell r="H116">
            <v>5</v>
          </cell>
          <cell r="I116">
            <v>13</v>
          </cell>
          <cell r="J116">
            <v>17</v>
          </cell>
          <cell r="K116">
            <v>20</v>
          </cell>
          <cell r="L116">
            <v>34</v>
          </cell>
          <cell r="M116">
            <v>52</v>
          </cell>
          <cell r="N116">
            <v>25</v>
          </cell>
          <cell r="O116">
            <v>18</v>
          </cell>
          <cell r="P116">
            <v>22</v>
          </cell>
          <cell r="Q116">
            <v>33</v>
          </cell>
          <cell r="R116">
            <v>11</v>
          </cell>
          <cell r="S116">
            <v>40</v>
          </cell>
        </row>
        <row r="117">
          <cell r="G117" t="str">
            <v>105105-HOSPITAL COMBARBALA</v>
          </cell>
          <cell r="H117">
            <v>4</v>
          </cell>
          <cell r="I117">
            <v>7</v>
          </cell>
          <cell r="J117">
            <v>11</v>
          </cell>
          <cell r="K117">
            <v>7</v>
          </cell>
          <cell r="L117">
            <v>6</v>
          </cell>
          <cell r="M117">
            <v>5</v>
          </cell>
          <cell r="N117">
            <v>9</v>
          </cell>
          <cell r="O117">
            <v>5</v>
          </cell>
          <cell r="P117">
            <v>5</v>
          </cell>
          <cell r="Q117">
            <v>9</v>
          </cell>
          <cell r="R117">
            <v>3</v>
          </cell>
          <cell r="S117">
            <v>30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1</v>
          </cell>
          <cell r="P118">
            <v>0</v>
          </cell>
          <cell r="Q118">
            <v>2</v>
          </cell>
          <cell r="R118">
            <v>0</v>
          </cell>
          <cell r="S118">
            <v>5</v>
          </cell>
        </row>
        <row r="119">
          <cell r="G119" t="str">
            <v>105434-P.S.R. SAN MARCOS</v>
          </cell>
          <cell r="H119">
            <v>0</v>
          </cell>
          <cell r="I119">
            <v>0</v>
          </cell>
          <cell r="J119">
            <v>1</v>
          </cell>
          <cell r="K119">
            <v>5</v>
          </cell>
          <cell r="L119">
            <v>8</v>
          </cell>
          <cell r="M119">
            <v>18</v>
          </cell>
          <cell r="N119">
            <v>5</v>
          </cell>
          <cell r="O119">
            <v>4</v>
          </cell>
          <cell r="P119">
            <v>2</v>
          </cell>
          <cell r="Q119">
            <v>1</v>
          </cell>
          <cell r="R119">
            <v>2</v>
          </cell>
          <cell r="S119">
            <v>0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  <cell r="J120">
            <v>0</v>
          </cell>
          <cell r="K120">
            <v>0</v>
          </cell>
          <cell r="L120">
            <v>1</v>
          </cell>
          <cell r="M120">
            <v>10</v>
          </cell>
          <cell r="N120">
            <v>0</v>
          </cell>
          <cell r="O120">
            <v>3</v>
          </cell>
          <cell r="P120">
            <v>1</v>
          </cell>
          <cell r="Q120">
            <v>4</v>
          </cell>
          <cell r="R120">
            <v>1</v>
          </cell>
          <cell r="S120">
            <v>0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</v>
          </cell>
          <cell r="N121">
            <v>1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</row>
        <row r="122">
          <cell r="G122" t="str">
            <v>105460-P.S.R. COGOTI 18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  <cell r="L122">
            <v>8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G123" t="str">
            <v>105461-P.S.R. EL HUACHO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1</v>
          </cell>
          <cell r="S123">
            <v>0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4</v>
          </cell>
          <cell r="L124">
            <v>2</v>
          </cell>
          <cell r="M124">
            <v>1</v>
          </cell>
          <cell r="N124">
            <v>1</v>
          </cell>
          <cell r="O124">
            <v>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G125" t="str">
            <v>105463-P.S.R. QUILITAPIA</v>
          </cell>
          <cell r="H125">
            <v>0</v>
          </cell>
          <cell r="I125">
            <v>3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1</v>
          </cell>
          <cell r="O125">
            <v>2</v>
          </cell>
          <cell r="P125">
            <v>9</v>
          </cell>
          <cell r="Q125">
            <v>3</v>
          </cell>
          <cell r="R125">
            <v>0</v>
          </cell>
          <cell r="S125">
            <v>0</v>
          </cell>
        </row>
        <row r="126">
          <cell r="G126" t="str">
            <v>105464-P.S.R. LA LIGUA</v>
          </cell>
          <cell r="H126">
            <v>0</v>
          </cell>
          <cell r="I126">
            <v>1</v>
          </cell>
          <cell r="J126">
            <v>0</v>
          </cell>
          <cell r="K126">
            <v>1</v>
          </cell>
          <cell r="L126">
            <v>5</v>
          </cell>
          <cell r="M126">
            <v>4</v>
          </cell>
          <cell r="N126">
            <v>1</v>
          </cell>
          <cell r="O126">
            <v>0</v>
          </cell>
          <cell r="P126">
            <v>1</v>
          </cell>
          <cell r="Q126">
            <v>7</v>
          </cell>
          <cell r="R126">
            <v>0</v>
          </cell>
          <cell r="S126">
            <v>0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5</v>
          </cell>
          <cell r="N127">
            <v>2</v>
          </cell>
          <cell r="O127">
            <v>0</v>
          </cell>
          <cell r="P127">
            <v>1</v>
          </cell>
          <cell r="Q127">
            <v>2</v>
          </cell>
          <cell r="R127">
            <v>2</v>
          </cell>
          <cell r="S127">
            <v>0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  <cell r="K128">
            <v>1</v>
          </cell>
          <cell r="L128">
            <v>2</v>
          </cell>
          <cell r="N128">
            <v>3</v>
          </cell>
          <cell r="O128">
            <v>1</v>
          </cell>
          <cell r="P128">
            <v>0</v>
          </cell>
          <cell r="Q128">
            <v>0</v>
          </cell>
          <cell r="R128">
            <v>2</v>
          </cell>
          <cell r="S128">
            <v>1</v>
          </cell>
        </row>
        <row r="129">
          <cell r="G129" t="str">
            <v>105490-P.S.R. EL DURAZNO</v>
          </cell>
          <cell r="H129">
            <v>0</v>
          </cell>
          <cell r="I129">
            <v>1</v>
          </cell>
          <cell r="J129">
            <v>4</v>
          </cell>
          <cell r="K129">
            <v>0</v>
          </cell>
          <cell r="L129">
            <v>2</v>
          </cell>
          <cell r="M129">
            <v>2</v>
          </cell>
          <cell r="N129">
            <v>1</v>
          </cell>
          <cell r="O129">
            <v>0</v>
          </cell>
          <cell r="P129">
            <v>3</v>
          </cell>
          <cell r="Q129">
            <v>4</v>
          </cell>
          <cell r="S129">
            <v>4</v>
          </cell>
        </row>
        <row r="130">
          <cell r="G130" t="str">
            <v>04304-MONTE PATRIA</v>
          </cell>
          <cell r="H130">
            <v>15</v>
          </cell>
          <cell r="I130">
            <v>34</v>
          </cell>
          <cell r="J130">
            <v>55</v>
          </cell>
          <cell r="K130">
            <v>51</v>
          </cell>
          <cell r="L130">
            <v>72</v>
          </cell>
          <cell r="M130">
            <v>236</v>
          </cell>
          <cell r="N130">
            <v>30</v>
          </cell>
          <cell r="O130">
            <v>94</v>
          </cell>
          <cell r="P130">
            <v>82</v>
          </cell>
          <cell r="Q130">
            <v>90</v>
          </cell>
          <cell r="R130">
            <v>84</v>
          </cell>
          <cell r="S130">
            <v>137</v>
          </cell>
        </row>
        <row r="131">
          <cell r="G131" t="str">
            <v>105307-CES. RURAL MONTE PATRIA</v>
          </cell>
          <cell r="H131">
            <v>0</v>
          </cell>
          <cell r="I131">
            <v>15</v>
          </cell>
          <cell r="J131">
            <v>8</v>
          </cell>
          <cell r="K131">
            <v>9</v>
          </cell>
          <cell r="L131">
            <v>20</v>
          </cell>
          <cell r="M131">
            <v>91</v>
          </cell>
          <cell r="N131">
            <v>9</v>
          </cell>
          <cell r="O131">
            <v>70</v>
          </cell>
          <cell r="P131">
            <v>44</v>
          </cell>
          <cell r="Q131">
            <v>7</v>
          </cell>
          <cell r="R131">
            <v>20</v>
          </cell>
          <cell r="S131">
            <v>26</v>
          </cell>
        </row>
        <row r="132">
          <cell r="G132" t="str">
            <v>105311-CES. RURAL CHAÑARAL ALTO</v>
          </cell>
          <cell r="H132">
            <v>2</v>
          </cell>
          <cell r="I132">
            <v>0</v>
          </cell>
          <cell r="J132">
            <v>15</v>
          </cell>
          <cell r="K132">
            <v>0</v>
          </cell>
          <cell r="L132">
            <v>6</v>
          </cell>
          <cell r="M132">
            <v>59</v>
          </cell>
          <cell r="N132">
            <v>6</v>
          </cell>
          <cell r="O132">
            <v>3</v>
          </cell>
          <cell r="P132">
            <v>14</v>
          </cell>
          <cell r="Q132">
            <v>26</v>
          </cell>
          <cell r="R132">
            <v>27</v>
          </cell>
          <cell r="S132">
            <v>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4</v>
          </cell>
          <cell r="L133">
            <v>13</v>
          </cell>
          <cell r="M133">
            <v>8</v>
          </cell>
          <cell r="N133">
            <v>1</v>
          </cell>
          <cell r="O133">
            <v>8</v>
          </cell>
          <cell r="P133">
            <v>10</v>
          </cell>
          <cell r="Q133">
            <v>3</v>
          </cell>
          <cell r="R133">
            <v>0</v>
          </cell>
          <cell r="S133">
            <v>31</v>
          </cell>
        </row>
        <row r="134">
          <cell r="G134" t="str">
            <v>105318-CES. RURAL EL PALQUI</v>
          </cell>
          <cell r="H134">
            <v>8</v>
          </cell>
          <cell r="I134">
            <v>12</v>
          </cell>
          <cell r="J134">
            <v>25</v>
          </cell>
          <cell r="K134">
            <v>8</v>
          </cell>
          <cell r="L134">
            <v>13</v>
          </cell>
          <cell r="M134">
            <v>57</v>
          </cell>
          <cell r="N134">
            <v>6</v>
          </cell>
          <cell r="O134">
            <v>4</v>
          </cell>
          <cell r="P134">
            <v>6</v>
          </cell>
          <cell r="Q134">
            <v>30</v>
          </cell>
          <cell r="R134">
            <v>24</v>
          </cell>
          <cell r="S134">
            <v>59</v>
          </cell>
        </row>
        <row r="135">
          <cell r="G135" t="str">
            <v>105425-P.S.R. CHILECITO</v>
          </cell>
          <cell r="H135">
            <v>3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2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</v>
          </cell>
        </row>
        <row r="136">
          <cell r="G136" t="str">
            <v>105427-P.S.R. HACIENDA VALDIVIA</v>
          </cell>
          <cell r="H136">
            <v>0</v>
          </cell>
          <cell r="I136">
            <v>3</v>
          </cell>
          <cell r="J136">
            <v>2</v>
          </cell>
          <cell r="K136">
            <v>4</v>
          </cell>
          <cell r="L136">
            <v>4</v>
          </cell>
          <cell r="M136">
            <v>2</v>
          </cell>
          <cell r="N136">
            <v>0</v>
          </cell>
          <cell r="O136">
            <v>2</v>
          </cell>
          <cell r="P136">
            <v>1</v>
          </cell>
          <cell r="Q136">
            <v>6</v>
          </cell>
          <cell r="R136">
            <v>3</v>
          </cell>
          <cell r="S136">
            <v>2</v>
          </cell>
        </row>
        <row r="137">
          <cell r="G137" t="str">
            <v>105428-P.S.R. HUATULAME</v>
          </cell>
          <cell r="I137">
            <v>0</v>
          </cell>
          <cell r="J137">
            <v>1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R137">
            <v>3</v>
          </cell>
        </row>
        <row r="138">
          <cell r="G138" t="str">
            <v>105430-P.S.R. MIALQUI</v>
          </cell>
          <cell r="H138">
            <v>1</v>
          </cell>
          <cell r="I138">
            <v>0</v>
          </cell>
          <cell r="J138">
            <v>1</v>
          </cell>
          <cell r="L138">
            <v>3</v>
          </cell>
          <cell r="M138">
            <v>3</v>
          </cell>
          <cell r="N138">
            <v>3</v>
          </cell>
          <cell r="O138">
            <v>1</v>
          </cell>
          <cell r="P138">
            <v>0</v>
          </cell>
          <cell r="Q138">
            <v>1</v>
          </cell>
          <cell r="S138">
            <v>1</v>
          </cell>
        </row>
        <row r="139">
          <cell r="G139" t="str">
            <v>105431-P.S.R. PEDREGAL</v>
          </cell>
          <cell r="H139">
            <v>0</v>
          </cell>
          <cell r="I139">
            <v>1</v>
          </cell>
          <cell r="J139">
            <v>1</v>
          </cell>
          <cell r="K139">
            <v>7</v>
          </cell>
          <cell r="L139">
            <v>3</v>
          </cell>
          <cell r="M139">
            <v>5</v>
          </cell>
          <cell r="N139">
            <v>2</v>
          </cell>
          <cell r="O139">
            <v>4</v>
          </cell>
          <cell r="P139">
            <v>1</v>
          </cell>
          <cell r="Q139">
            <v>3</v>
          </cell>
          <cell r="R139">
            <v>4</v>
          </cell>
          <cell r="S139">
            <v>10</v>
          </cell>
        </row>
        <row r="140">
          <cell r="G140" t="str">
            <v>105432-P.S.R. RAPEL</v>
          </cell>
          <cell r="H140">
            <v>1</v>
          </cell>
          <cell r="I140">
            <v>0</v>
          </cell>
          <cell r="J140">
            <v>0</v>
          </cell>
          <cell r="K140">
            <v>16</v>
          </cell>
          <cell r="L140">
            <v>3</v>
          </cell>
          <cell r="M140">
            <v>8</v>
          </cell>
          <cell r="N140">
            <v>3</v>
          </cell>
          <cell r="O140">
            <v>0</v>
          </cell>
          <cell r="P140">
            <v>1</v>
          </cell>
          <cell r="Q140">
            <v>1</v>
          </cell>
          <cell r="R140">
            <v>2</v>
          </cell>
          <cell r="S140">
            <v>4</v>
          </cell>
        </row>
        <row r="141">
          <cell r="G141" t="str">
            <v>105435-P.S.R. TULAHUEN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</v>
          </cell>
          <cell r="Q141">
            <v>12</v>
          </cell>
          <cell r="R141">
            <v>0</v>
          </cell>
          <cell r="S141">
            <v>1</v>
          </cell>
        </row>
        <row r="142">
          <cell r="G142" t="str">
            <v>105436-P.S.R. EL MAITEN</v>
          </cell>
          <cell r="H142">
            <v>0</v>
          </cell>
          <cell r="I142">
            <v>1</v>
          </cell>
          <cell r="J142">
            <v>2</v>
          </cell>
          <cell r="K142">
            <v>2</v>
          </cell>
          <cell r="L142">
            <v>2</v>
          </cell>
          <cell r="M142">
            <v>1</v>
          </cell>
          <cell r="N142">
            <v>0</v>
          </cell>
          <cell r="O142">
            <v>2</v>
          </cell>
          <cell r="P142">
            <v>2</v>
          </cell>
          <cell r="Q142">
            <v>1</v>
          </cell>
          <cell r="R142">
            <v>1</v>
          </cell>
          <cell r="S142">
            <v>1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117</v>
          </cell>
          <cell r="P144">
            <v>5</v>
          </cell>
          <cell r="Q144">
            <v>1</v>
          </cell>
          <cell r="R144">
            <v>0</v>
          </cell>
          <cell r="S144">
            <v>0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44</v>
          </cell>
          <cell r="K145">
            <v>0</v>
          </cell>
          <cell r="L145">
            <v>0</v>
          </cell>
          <cell r="M145">
            <v>78</v>
          </cell>
          <cell r="N145">
            <v>0</v>
          </cell>
          <cell r="O145">
            <v>117</v>
          </cell>
          <cell r="P145">
            <v>5</v>
          </cell>
          <cell r="Q145">
            <v>1</v>
          </cell>
          <cell r="R145">
            <v>0</v>
          </cell>
          <cell r="S145">
            <v>0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 t="str">
            <v>105442-P.S.R. SAN PEDRO DE QUILES</v>
          </cell>
          <cell r="M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0</v>
          </cell>
        </row>
        <row r="149">
          <cell r="G149" t="str">
            <v>04305-RIO HURTADO</v>
          </cell>
          <cell r="H149">
            <v>5</v>
          </cell>
          <cell r="I149">
            <v>3</v>
          </cell>
          <cell r="J149">
            <v>12</v>
          </cell>
          <cell r="K149">
            <v>11</v>
          </cell>
          <cell r="L149">
            <v>7</v>
          </cell>
          <cell r="M149">
            <v>13</v>
          </cell>
          <cell r="N149">
            <v>25</v>
          </cell>
          <cell r="O149">
            <v>11</v>
          </cell>
          <cell r="P149">
            <v>8</v>
          </cell>
          <cell r="Q149">
            <v>17</v>
          </cell>
          <cell r="R149">
            <v>11</v>
          </cell>
          <cell r="S149">
            <v>8</v>
          </cell>
        </row>
      </sheetData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436</v>
          </cell>
          <cell r="I4">
            <v>436</v>
          </cell>
        </row>
        <row r="5">
          <cell r="G5" t="str">
            <v>105300-CES. CARDENAL CARO</v>
          </cell>
          <cell r="H5">
            <v>63</v>
          </cell>
          <cell r="I5">
            <v>63</v>
          </cell>
        </row>
        <row r="6">
          <cell r="G6" t="str">
            <v>105301-CES. LAS COMPAÑIAS</v>
          </cell>
          <cell r="H6">
            <v>47</v>
          </cell>
          <cell r="I6">
            <v>47</v>
          </cell>
        </row>
        <row r="7">
          <cell r="G7" t="str">
            <v>105302-CES. PEDRO AGUIRRE C.</v>
          </cell>
          <cell r="H7">
            <v>68</v>
          </cell>
          <cell r="I7">
            <v>68</v>
          </cell>
        </row>
        <row r="8">
          <cell r="G8" t="str">
            <v>105313-CES. SCHAFFHAUSER</v>
          </cell>
          <cell r="H8">
            <v>66</v>
          </cell>
          <cell r="I8">
            <v>66</v>
          </cell>
        </row>
        <row r="9">
          <cell r="G9" t="str">
            <v>105319-CES. CARDENAL R.S.H.</v>
          </cell>
          <cell r="H9">
            <v>73</v>
          </cell>
          <cell r="I9">
            <v>73</v>
          </cell>
        </row>
        <row r="10">
          <cell r="G10" t="str">
            <v>105325-CESFAM JUAN PABLO II</v>
          </cell>
          <cell r="H10">
            <v>59</v>
          </cell>
          <cell r="I10">
            <v>59</v>
          </cell>
        </row>
        <row r="11">
          <cell r="G11" t="str">
            <v>105400-P.S.R. ALGARROBITO            </v>
          </cell>
          <cell r="H11">
            <v>17</v>
          </cell>
          <cell r="I11">
            <v>17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5</v>
          </cell>
          <cell r="I14">
            <v>5</v>
          </cell>
        </row>
        <row r="15">
          <cell r="G15" t="str">
            <v>105700-CECOF VILLA EL INDIO</v>
          </cell>
          <cell r="H15">
            <v>13</v>
          </cell>
          <cell r="I15">
            <v>13</v>
          </cell>
        </row>
        <row r="16">
          <cell r="G16" t="str">
            <v>105701-CECOF VILLA ALEMANIA</v>
          </cell>
          <cell r="H16">
            <v>5</v>
          </cell>
          <cell r="I16">
            <v>5</v>
          </cell>
        </row>
        <row r="17">
          <cell r="G17" t="str">
            <v>105702-CECOF VILLA LAMBERT</v>
          </cell>
          <cell r="H17">
            <v>8</v>
          </cell>
          <cell r="I17">
            <v>8</v>
          </cell>
        </row>
        <row r="18">
          <cell r="G18" t="str">
            <v>04102-COQUIMBO</v>
          </cell>
          <cell r="H18">
            <v>971</v>
          </cell>
          <cell r="I18">
            <v>971</v>
          </cell>
        </row>
        <row r="19">
          <cell r="G19" t="str">
            <v>105100-HOSPITAL COQUIMBO</v>
          </cell>
          <cell r="H19">
            <v>55</v>
          </cell>
          <cell r="I19">
            <v>55</v>
          </cell>
        </row>
        <row r="20">
          <cell r="G20" t="str">
            <v>105303-CES. SAN JUAN</v>
          </cell>
          <cell r="H20">
            <v>115</v>
          </cell>
          <cell r="I20">
            <v>115</v>
          </cell>
        </row>
        <row r="21">
          <cell r="G21" t="str">
            <v>105304-CES. SANTA CECILIA</v>
          </cell>
          <cell r="H21">
            <v>60</v>
          </cell>
          <cell r="I21">
            <v>60</v>
          </cell>
        </row>
        <row r="22">
          <cell r="G22" t="str">
            <v>105305-CES. TIERRAS BLANCAS</v>
          </cell>
          <cell r="H22">
            <v>614</v>
          </cell>
          <cell r="I22">
            <v>614</v>
          </cell>
        </row>
        <row r="23">
          <cell r="G23" t="str">
            <v>105321-CES. RURAL  TONGOY</v>
          </cell>
          <cell r="H23">
            <v>15</v>
          </cell>
          <cell r="I23">
            <v>15</v>
          </cell>
        </row>
        <row r="24">
          <cell r="G24" t="str">
            <v>105323-CES. DR. SERGIO AGUILAR</v>
          </cell>
          <cell r="H24">
            <v>59</v>
          </cell>
          <cell r="I24">
            <v>59</v>
          </cell>
        </row>
        <row r="25">
          <cell r="G25" t="str">
            <v>105404-P.S.R. EL TANGUE                         </v>
          </cell>
          <cell r="H25">
            <v>5</v>
          </cell>
          <cell r="I25">
            <v>5</v>
          </cell>
        </row>
        <row r="26">
          <cell r="G26" t="str">
            <v>105405-P.S.R. GUANAQUEROS</v>
          </cell>
          <cell r="H26">
            <v>9</v>
          </cell>
          <cell r="I26">
            <v>9</v>
          </cell>
        </row>
        <row r="27">
          <cell r="G27" t="str">
            <v>105406-P.S.R. PAN DE AZUCAR</v>
          </cell>
          <cell r="H27">
            <v>12</v>
          </cell>
          <cell r="I27">
            <v>12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26</v>
          </cell>
          <cell r="I29">
            <v>26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11</v>
          </cell>
          <cell r="I38">
            <v>11</v>
          </cell>
        </row>
        <row r="39">
          <cell r="G39" t="str">
            <v>105475-P.S.R. HORCON</v>
          </cell>
          <cell r="H39">
            <v>3</v>
          </cell>
          <cell r="I39">
            <v>3</v>
          </cell>
        </row>
        <row r="40">
          <cell r="G40" t="str">
            <v>105476-P.S.R. MONTE GRANDE</v>
          </cell>
          <cell r="H40">
            <v>4</v>
          </cell>
          <cell r="I40">
            <v>4</v>
          </cell>
        </row>
        <row r="41">
          <cell r="G41" t="str">
            <v>105477-P.S.R. PISCO ELQUI</v>
          </cell>
          <cell r="H41">
            <v>7</v>
          </cell>
          <cell r="I41">
            <v>7</v>
          </cell>
        </row>
        <row r="42">
          <cell r="G42" t="str">
            <v>04106-VICUÑA</v>
          </cell>
          <cell r="H42">
            <v>120</v>
          </cell>
          <cell r="I42">
            <v>120</v>
          </cell>
        </row>
        <row r="43">
          <cell r="G43" t="str">
            <v>105107-HOSPITAL VICUÑA</v>
          </cell>
          <cell r="H43">
            <v>62</v>
          </cell>
          <cell r="I43">
            <v>62</v>
          </cell>
        </row>
        <row r="44">
          <cell r="G44" t="str">
            <v>105467-P.S.R. DIAGUITAS</v>
          </cell>
          <cell r="H44">
            <v>13</v>
          </cell>
          <cell r="I44">
            <v>13</v>
          </cell>
        </row>
        <row r="45">
          <cell r="G45" t="str">
            <v>105468-P.S.R. EL MOLLE</v>
          </cell>
          <cell r="H45">
            <v>5</v>
          </cell>
          <cell r="I45">
            <v>5</v>
          </cell>
        </row>
        <row r="46">
          <cell r="G46" t="str">
            <v>105469-P.S.R. EL TAMBO</v>
          </cell>
          <cell r="H46">
            <v>3</v>
          </cell>
          <cell r="I46">
            <v>3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5</v>
          </cell>
          <cell r="I48">
            <v>5</v>
          </cell>
        </row>
        <row r="49">
          <cell r="G49" t="str">
            <v>105472-P.S.R. RIVADAVIA</v>
          </cell>
          <cell r="H49">
            <v>14</v>
          </cell>
          <cell r="I49">
            <v>14</v>
          </cell>
        </row>
        <row r="50">
          <cell r="G50" t="str">
            <v>105473-P.S.R. TALCUNA</v>
          </cell>
          <cell r="H50">
            <v>2</v>
          </cell>
          <cell r="I50">
            <v>2</v>
          </cell>
        </row>
        <row r="51">
          <cell r="G51" t="str">
            <v>105474-P.S.R. CHAPILCA</v>
          </cell>
          <cell r="H51">
            <v>2</v>
          </cell>
          <cell r="I51">
            <v>2</v>
          </cell>
        </row>
        <row r="52">
          <cell r="G52" t="str">
            <v>105502-P.S.R. CALINGASTA</v>
          </cell>
          <cell r="H52">
            <v>11</v>
          </cell>
          <cell r="I52">
            <v>11</v>
          </cell>
        </row>
        <row r="53">
          <cell r="G53" t="str">
            <v>105509-P.S.R. GUALLIGUAICA</v>
          </cell>
          <cell r="H53">
            <v>3</v>
          </cell>
          <cell r="I53">
            <v>3</v>
          </cell>
        </row>
        <row r="54">
          <cell r="G54" t="str">
            <v>04201-ILLAPEL</v>
          </cell>
          <cell r="H54">
            <v>126</v>
          </cell>
          <cell r="I54">
            <v>126</v>
          </cell>
        </row>
        <row r="55">
          <cell r="G55" t="str">
            <v>105103-HOSPITAL ILLAPEL</v>
          </cell>
          <cell r="H55">
            <v>58</v>
          </cell>
          <cell r="I55">
            <v>58</v>
          </cell>
        </row>
        <row r="56">
          <cell r="G56" t="str">
            <v>105326-CESFAM SAN RAFAEL</v>
          </cell>
          <cell r="H56">
            <v>30</v>
          </cell>
          <cell r="I56">
            <v>30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6</v>
          </cell>
          <cell r="I64">
            <v>6</v>
          </cell>
        </row>
        <row r="65">
          <cell r="G65" t="str">
            <v>105486-P.S.R. TUNGA SUR</v>
          </cell>
          <cell r="H65">
            <v>1</v>
          </cell>
          <cell r="I65">
            <v>1</v>
          </cell>
        </row>
        <row r="66">
          <cell r="G66" t="str">
            <v>105487-P.S.R. CAÑAS UNO</v>
          </cell>
          <cell r="H66">
            <v>12</v>
          </cell>
          <cell r="I66">
            <v>12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3</v>
          </cell>
          <cell r="I68">
            <v>3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31</v>
          </cell>
          <cell r="I70">
            <v>31</v>
          </cell>
        </row>
        <row r="71">
          <cell r="G71" t="str">
            <v>105450-P.S.R. MINCHA NORTE            </v>
          </cell>
          <cell r="H71">
            <v>6</v>
          </cell>
          <cell r="I71">
            <v>6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3</v>
          </cell>
          <cell r="I73">
            <v>3</v>
          </cell>
        </row>
        <row r="74">
          <cell r="G74" t="str">
            <v>105483-P.S.R. LOS RULOS</v>
          </cell>
          <cell r="H74">
            <v>3</v>
          </cell>
          <cell r="I74">
            <v>3</v>
          </cell>
        </row>
        <row r="75">
          <cell r="G75" t="str">
            <v>105484-P.S.R. HUENTELAUQUEN</v>
          </cell>
          <cell r="H75">
            <v>0</v>
          </cell>
          <cell r="I75">
            <v>0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2</v>
          </cell>
          <cell r="I77">
            <v>2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60</v>
          </cell>
          <cell r="I80">
            <v>60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2</v>
          </cell>
          <cell r="I83">
            <v>2</v>
          </cell>
        </row>
        <row r="84">
          <cell r="G84" t="str">
            <v>105480-P.S.R. QUILIMARI</v>
          </cell>
          <cell r="H84">
            <v>6</v>
          </cell>
          <cell r="I84">
            <v>6</v>
          </cell>
        </row>
        <row r="85">
          <cell r="G85" t="str">
            <v>105481-P.S.R. TILAMA</v>
          </cell>
          <cell r="H85">
            <v>2</v>
          </cell>
          <cell r="I85">
            <v>2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93</v>
          </cell>
          <cell r="I87">
            <v>93</v>
          </cell>
        </row>
        <row r="88">
          <cell r="G88" t="str">
            <v>105104-HOSPITAL SALAMANCA</v>
          </cell>
          <cell r="H88">
            <v>39</v>
          </cell>
          <cell r="I88">
            <v>39</v>
          </cell>
        </row>
        <row r="89">
          <cell r="G89" t="str">
            <v>105452-P.S.R. CUNCUMEN                 </v>
          </cell>
          <cell r="H89">
            <v>27</v>
          </cell>
          <cell r="I89">
            <v>27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4</v>
          </cell>
          <cell r="I93">
            <v>4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3</v>
          </cell>
          <cell r="I95">
            <v>3</v>
          </cell>
        </row>
        <row r="96">
          <cell r="G96" t="str">
            <v>105491-P.S.R. QUELEN BAJO</v>
          </cell>
          <cell r="H96">
            <v>3</v>
          </cell>
          <cell r="I96">
            <v>3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335</v>
          </cell>
          <cell r="I99">
            <v>335</v>
          </cell>
        </row>
        <row r="100">
          <cell r="G100" t="str">
            <v>105315-CES. RURAL C. DE TAMAYA</v>
          </cell>
          <cell r="H100">
            <v>38</v>
          </cell>
          <cell r="I100">
            <v>38</v>
          </cell>
        </row>
        <row r="101">
          <cell r="G101" t="str">
            <v>105317-CES. JORGE JORDAN D.</v>
          </cell>
          <cell r="H101">
            <v>63</v>
          </cell>
          <cell r="I101">
            <v>63</v>
          </cell>
        </row>
        <row r="102">
          <cell r="G102" t="str">
            <v>105322-CES. MARCOS MACUADA</v>
          </cell>
          <cell r="H102">
            <v>97</v>
          </cell>
          <cell r="I102">
            <v>97</v>
          </cell>
        </row>
        <row r="103">
          <cell r="G103" t="str">
            <v>105324-CES. SOTAQUI</v>
          </cell>
          <cell r="H103">
            <v>26</v>
          </cell>
          <cell r="I103">
            <v>26</v>
          </cell>
        </row>
        <row r="104">
          <cell r="G104" t="str">
            <v>105415-P.S.R. BARRAZA</v>
          </cell>
          <cell r="H104">
            <v>3</v>
          </cell>
          <cell r="I104">
            <v>3</v>
          </cell>
        </row>
        <row r="105">
          <cell r="G105" t="str">
            <v>105416-P.S.R. CAMARICO                  </v>
          </cell>
          <cell r="H105">
            <v>12</v>
          </cell>
          <cell r="I105">
            <v>12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3</v>
          </cell>
          <cell r="I107">
            <v>3</v>
          </cell>
        </row>
        <row r="108">
          <cell r="G108" t="str">
            <v>105420-P.S.R. LIMARI</v>
          </cell>
          <cell r="H108">
            <v>5</v>
          </cell>
          <cell r="I108">
            <v>5</v>
          </cell>
        </row>
        <row r="109">
          <cell r="G109" t="str">
            <v>105422-P.S.R. HORNILLOS</v>
          </cell>
          <cell r="H109">
            <v>8</v>
          </cell>
          <cell r="I109">
            <v>8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15</v>
          </cell>
          <cell r="I113">
            <v>15</v>
          </cell>
        </row>
        <row r="114">
          <cell r="G114" t="str">
            <v>105722-CECOF SAN JOSE DE LA DEHESA</v>
          </cell>
          <cell r="H114">
            <v>25</v>
          </cell>
          <cell r="I114">
            <v>25</v>
          </cell>
        </row>
        <row r="115">
          <cell r="G115" t="str">
            <v>105723-CECOF LIMARI</v>
          </cell>
          <cell r="H115">
            <v>17</v>
          </cell>
          <cell r="I115">
            <v>17</v>
          </cell>
        </row>
        <row r="116">
          <cell r="G116" t="str">
            <v>200258-CECOF LOS COPIHUES</v>
          </cell>
          <cell r="H116">
            <v>3</v>
          </cell>
          <cell r="I116">
            <v>3</v>
          </cell>
        </row>
        <row r="117">
          <cell r="G117" t="str">
            <v>04302-COMBARBALÁ</v>
          </cell>
          <cell r="H117">
            <v>59</v>
          </cell>
          <cell r="I117">
            <v>59</v>
          </cell>
        </row>
        <row r="118">
          <cell r="G118" t="str">
            <v>105105-HOSPITAL COMBARBALA</v>
          </cell>
          <cell r="H118">
            <v>36</v>
          </cell>
          <cell r="I118">
            <v>36</v>
          </cell>
        </row>
        <row r="119">
          <cell r="G119" t="str">
            <v>105433-P.S.R. SAN LORENZO</v>
          </cell>
          <cell r="H119">
            <v>3</v>
          </cell>
          <cell r="I119">
            <v>3</v>
          </cell>
        </row>
        <row r="120">
          <cell r="G120" t="str">
            <v>105434-P.S.R. SAN MARCOS</v>
          </cell>
          <cell r="H120">
            <v>4</v>
          </cell>
          <cell r="I120">
            <v>4</v>
          </cell>
        </row>
        <row r="121">
          <cell r="G121" t="str">
            <v>105441-P.S.R. MANQUEHUA</v>
          </cell>
          <cell r="H121">
            <v>2</v>
          </cell>
          <cell r="I121">
            <v>2</v>
          </cell>
        </row>
        <row r="122">
          <cell r="G122" t="str">
            <v>105459-P.S.R. BARRANCAS                </v>
          </cell>
          <cell r="H122">
            <v>1</v>
          </cell>
          <cell r="I122">
            <v>1</v>
          </cell>
        </row>
        <row r="123">
          <cell r="G123" t="str">
            <v>105460-P.S.R. COGOTI 18</v>
          </cell>
          <cell r="H123">
            <v>2</v>
          </cell>
          <cell r="I123">
            <v>2</v>
          </cell>
        </row>
        <row r="124">
          <cell r="G124" t="str">
            <v>105461-P.S.R. EL HUACHO</v>
          </cell>
          <cell r="H124">
            <v>2</v>
          </cell>
          <cell r="I124">
            <v>2</v>
          </cell>
        </row>
        <row r="125">
          <cell r="G125" t="str">
            <v>105462-P.S.R. EL SAUCE</v>
          </cell>
          <cell r="H125">
            <v>0</v>
          </cell>
          <cell r="I125">
            <v>0</v>
          </cell>
        </row>
        <row r="126">
          <cell r="G126" t="str">
            <v>105463-P.S.R. QUILITAPIA</v>
          </cell>
          <cell r="H126">
            <v>4</v>
          </cell>
          <cell r="I126">
            <v>4</v>
          </cell>
        </row>
        <row r="127">
          <cell r="G127" t="str">
            <v>105464-P.S.R. LA LIGUA</v>
          </cell>
          <cell r="H127">
            <v>2</v>
          </cell>
          <cell r="I127">
            <v>2</v>
          </cell>
        </row>
        <row r="128">
          <cell r="G128" t="str">
            <v>105465-P.S.R. RAMADILLA</v>
          </cell>
          <cell r="H128">
            <v>1</v>
          </cell>
          <cell r="I128">
            <v>1</v>
          </cell>
        </row>
        <row r="129">
          <cell r="G129" t="str">
            <v>105466-P.S.R. VALLE HERMOSO</v>
          </cell>
          <cell r="H129">
            <v>0</v>
          </cell>
          <cell r="I129">
            <v>0</v>
          </cell>
        </row>
        <row r="130">
          <cell r="G130" t="str">
            <v>105490-P.S.R. EL DURAZNO</v>
          </cell>
          <cell r="H130">
            <v>2</v>
          </cell>
          <cell r="I130">
            <v>2</v>
          </cell>
        </row>
        <row r="131">
          <cell r="G131" t="str">
            <v>04304-MONTE PATRIA</v>
          </cell>
          <cell r="H131">
            <v>118</v>
          </cell>
          <cell r="I131">
            <v>118</v>
          </cell>
        </row>
        <row r="132">
          <cell r="G132" t="str">
            <v>105307-CES. RURAL MONTE PATRIA</v>
          </cell>
          <cell r="H132">
            <v>36</v>
          </cell>
          <cell r="I132">
            <v>36</v>
          </cell>
        </row>
        <row r="133">
          <cell r="G133" t="str">
            <v>105311-CES. RURAL CHAÑARAL ALTO</v>
          </cell>
          <cell r="H133">
            <v>17</v>
          </cell>
          <cell r="I133">
            <v>17</v>
          </cell>
        </row>
        <row r="134">
          <cell r="G134" t="str">
            <v>105312-CES. RURAL CAREN</v>
          </cell>
          <cell r="H134">
            <v>14</v>
          </cell>
          <cell r="I134">
            <v>14</v>
          </cell>
        </row>
        <row r="135">
          <cell r="G135" t="str">
            <v>105318-CES. RURAL EL PALQUI</v>
          </cell>
          <cell r="H135">
            <v>28</v>
          </cell>
          <cell r="I135">
            <v>28</v>
          </cell>
        </row>
        <row r="136">
          <cell r="G136" t="str">
            <v>105425-P.S.R. CHILECITO</v>
          </cell>
          <cell r="H136">
            <v>2</v>
          </cell>
          <cell r="I136">
            <v>2</v>
          </cell>
        </row>
        <row r="137">
          <cell r="G137" t="str">
            <v>105427-P.S.R. HACIENDA VALDIVIA</v>
          </cell>
          <cell r="H137">
            <v>3</v>
          </cell>
          <cell r="I137">
            <v>3</v>
          </cell>
        </row>
        <row r="138">
          <cell r="G138" t="str">
            <v>105428-P.S.R. HUATULAME</v>
          </cell>
          <cell r="H138">
            <v>1</v>
          </cell>
          <cell r="I138">
            <v>1</v>
          </cell>
        </row>
        <row r="139">
          <cell r="G139" t="str">
            <v>105430-P.S.R. MIALQUI</v>
          </cell>
          <cell r="H139">
            <v>2</v>
          </cell>
          <cell r="I139">
            <v>2</v>
          </cell>
        </row>
        <row r="140">
          <cell r="G140" t="str">
            <v>105431-P.S.R. PEDREGAL</v>
          </cell>
          <cell r="H140">
            <v>6</v>
          </cell>
          <cell r="I140">
            <v>6</v>
          </cell>
        </row>
        <row r="141">
          <cell r="G141" t="str">
            <v>105432-P.S.R. RAPEL</v>
          </cell>
          <cell r="H141">
            <v>2</v>
          </cell>
          <cell r="I141">
            <v>2</v>
          </cell>
        </row>
        <row r="142">
          <cell r="G142" t="str">
            <v>105435-P.S.R. TULAHUEN</v>
          </cell>
          <cell r="H142">
            <v>3</v>
          </cell>
          <cell r="I142">
            <v>3</v>
          </cell>
        </row>
        <row r="143">
          <cell r="G143" t="str">
            <v>105436-P.S.R. EL MAITEN</v>
          </cell>
          <cell r="H143">
            <v>4</v>
          </cell>
          <cell r="I143">
            <v>4</v>
          </cell>
        </row>
        <row r="144">
          <cell r="G144" t="str">
            <v>105489-P.S.R. RAMADAS DE TULAHUEN</v>
          </cell>
          <cell r="H144">
            <v>0</v>
          </cell>
          <cell r="I144">
            <v>0</v>
          </cell>
        </row>
        <row r="145">
          <cell r="G145" t="str">
            <v>04304-PUNITAQUI</v>
          </cell>
          <cell r="H145">
            <v>70</v>
          </cell>
          <cell r="I145">
            <v>70</v>
          </cell>
        </row>
        <row r="146">
          <cell r="G146" t="str">
            <v>105308-CES. RURAL PUNITAQUI</v>
          </cell>
          <cell r="H146">
            <v>65</v>
          </cell>
          <cell r="I146">
            <v>65</v>
          </cell>
        </row>
        <row r="147">
          <cell r="G147" t="str">
            <v>105440-P.S.R. DIVISADERO</v>
          </cell>
          <cell r="H147">
            <v>3</v>
          </cell>
          <cell r="I147">
            <v>3</v>
          </cell>
        </row>
        <row r="148">
          <cell r="G148" t="str">
            <v>105442-P.S.R. SAN PEDRO DE QUILES</v>
          </cell>
          <cell r="H148">
            <v>1</v>
          </cell>
          <cell r="I148">
            <v>1</v>
          </cell>
        </row>
        <row r="149">
          <cell r="G149" t="str">
            <v>105508-P.S.R. EL PARRAL DE QUILES  </v>
          </cell>
          <cell r="H149">
            <v>1</v>
          </cell>
          <cell r="I149">
            <v>1</v>
          </cell>
        </row>
        <row r="150">
          <cell r="G150" t="str">
            <v>04305-RIO HURTADO</v>
          </cell>
          <cell r="H150">
            <v>18</v>
          </cell>
          <cell r="I150">
            <v>18</v>
          </cell>
        </row>
        <row r="151">
          <cell r="G151" t="str">
            <v>105310-CES. RURAL PICHASCA</v>
          </cell>
          <cell r="H151">
            <v>9</v>
          </cell>
          <cell r="I151">
            <v>9</v>
          </cell>
        </row>
        <row r="152">
          <cell r="G152" t="str">
            <v>105409-P.S.R. EL CHAÑAR</v>
          </cell>
          <cell r="H152">
            <v>0</v>
          </cell>
          <cell r="I152">
            <v>0</v>
          </cell>
        </row>
        <row r="153">
          <cell r="G153" t="str">
            <v>105410-P.S.R. HURTADO</v>
          </cell>
          <cell r="H153">
            <v>0</v>
          </cell>
          <cell r="I153">
            <v>0</v>
          </cell>
        </row>
        <row r="154">
          <cell r="G154" t="str">
            <v>105411-P.S.R. LAS BREAS</v>
          </cell>
          <cell r="H154">
            <v>1</v>
          </cell>
          <cell r="I154">
            <v>1</v>
          </cell>
        </row>
        <row r="155">
          <cell r="G155" t="str">
            <v>105413-P.S.R. SAMO ALTO</v>
          </cell>
          <cell r="H155">
            <v>3</v>
          </cell>
          <cell r="I155">
            <v>3</v>
          </cell>
        </row>
        <row r="156">
          <cell r="G156" t="str">
            <v>105414-P.S.R. SERON</v>
          </cell>
          <cell r="H156">
            <v>4</v>
          </cell>
          <cell r="I156">
            <v>4</v>
          </cell>
        </row>
        <row r="157">
          <cell r="G157" t="str">
            <v>105503-P.S.R. TABAQUEROS</v>
          </cell>
          <cell r="H157">
            <v>1</v>
          </cell>
          <cell r="I157">
            <v>1</v>
          </cell>
        </row>
        <row r="158">
          <cell r="G158" t="str">
            <v>Total general</v>
          </cell>
          <cell r="H158">
            <v>2546</v>
          </cell>
          <cell r="I158">
            <v>2546</v>
          </cell>
        </row>
      </sheetData>
      <sheetData sheetId="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144</v>
          </cell>
          <cell r="I4">
            <v>223</v>
          </cell>
          <cell r="J4">
            <v>469</v>
          </cell>
          <cell r="K4">
            <v>398</v>
          </cell>
          <cell r="L4">
            <v>379</v>
          </cell>
          <cell r="M4">
            <v>328</v>
          </cell>
          <cell r="N4">
            <v>346</v>
          </cell>
          <cell r="O4">
            <v>312</v>
          </cell>
          <cell r="P4">
            <v>354</v>
          </cell>
          <cell r="Q4">
            <v>287</v>
          </cell>
          <cell r="R4">
            <v>59</v>
          </cell>
          <cell r="S4">
            <v>285</v>
          </cell>
          <cell r="T4">
            <v>3584</v>
          </cell>
        </row>
        <row r="5">
          <cell r="G5" t="str">
            <v>105300-CES. CARDENAL CARO</v>
          </cell>
          <cell r="H5">
            <v>8</v>
          </cell>
          <cell r="I5">
            <v>20</v>
          </cell>
          <cell r="J5">
            <v>14</v>
          </cell>
          <cell r="K5">
            <v>14</v>
          </cell>
          <cell r="L5">
            <v>50</v>
          </cell>
          <cell r="M5">
            <v>14</v>
          </cell>
          <cell r="N5">
            <v>19</v>
          </cell>
          <cell r="O5">
            <v>15</v>
          </cell>
          <cell r="P5">
            <v>78</v>
          </cell>
          <cell r="Q5">
            <v>35</v>
          </cell>
          <cell r="R5">
            <v>1</v>
          </cell>
          <cell r="S5">
            <v>10</v>
          </cell>
          <cell r="T5">
            <v>278</v>
          </cell>
        </row>
        <row r="6">
          <cell r="G6" t="str">
            <v>105301-CES. LAS COMPAÑIAS</v>
          </cell>
          <cell r="H6">
            <v>10</v>
          </cell>
          <cell r="I6">
            <v>28</v>
          </cell>
          <cell r="J6">
            <v>63</v>
          </cell>
          <cell r="K6">
            <v>107</v>
          </cell>
          <cell r="L6">
            <v>68</v>
          </cell>
          <cell r="M6">
            <v>33</v>
          </cell>
          <cell r="N6">
            <v>55</v>
          </cell>
          <cell r="O6">
            <v>25</v>
          </cell>
          <cell r="P6">
            <v>21</v>
          </cell>
          <cell r="Q6">
            <v>37</v>
          </cell>
          <cell r="R6">
            <v>6</v>
          </cell>
          <cell r="S6">
            <v>11</v>
          </cell>
          <cell r="T6">
            <v>464</v>
          </cell>
        </row>
        <row r="7">
          <cell r="G7" t="str">
            <v>105302-CES. PEDRO AGUIRRE C.</v>
          </cell>
          <cell r="H7">
            <v>15</v>
          </cell>
          <cell r="I7">
            <v>35</v>
          </cell>
          <cell r="J7">
            <v>61</v>
          </cell>
          <cell r="K7">
            <v>49</v>
          </cell>
          <cell r="L7">
            <v>32</v>
          </cell>
          <cell r="M7">
            <v>34</v>
          </cell>
          <cell r="N7">
            <v>57</v>
          </cell>
          <cell r="O7">
            <v>60</v>
          </cell>
          <cell r="P7">
            <v>42</v>
          </cell>
          <cell r="Q7">
            <v>14</v>
          </cell>
          <cell r="R7">
            <v>9</v>
          </cell>
          <cell r="S7">
            <v>4</v>
          </cell>
          <cell r="T7">
            <v>412</v>
          </cell>
        </row>
        <row r="8">
          <cell r="G8" t="str">
            <v>105313-CES. SCHAFFHAUSER</v>
          </cell>
          <cell r="H8">
            <v>13</v>
          </cell>
          <cell r="I8">
            <v>78</v>
          </cell>
          <cell r="J8">
            <v>172</v>
          </cell>
          <cell r="K8">
            <v>122</v>
          </cell>
          <cell r="L8">
            <v>95</v>
          </cell>
          <cell r="M8">
            <v>160</v>
          </cell>
          <cell r="N8">
            <v>124</v>
          </cell>
          <cell r="O8">
            <v>143</v>
          </cell>
          <cell r="P8">
            <v>124</v>
          </cell>
          <cell r="Q8">
            <v>99</v>
          </cell>
          <cell r="R8">
            <v>8</v>
          </cell>
          <cell r="S8">
            <v>208</v>
          </cell>
          <cell r="T8">
            <v>1346</v>
          </cell>
        </row>
        <row r="9">
          <cell r="G9" t="str">
            <v>105319-CES. CARDENAL R.S.H.</v>
          </cell>
          <cell r="H9">
            <v>49</v>
          </cell>
          <cell r="I9">
            <v>25</v>
          </cell>
          <cell r="J9">
            <v>30</v>
          </cell>
          <cell r="K9">
            <v>20</v>
          </cell>
          <cell r="L9">
            <v>27</v>
          </cell>
          <cell r="M9">
            <v>26</v>
          </cell>
          <cell r="N9">
            <v>21</v>
          </cell>
          <cell r="O9">
            <v>10</v>
          </cell>
          <cell r="P9">
            <v>49</v>
          </cell>
          <cell r="Q9">
            <v>20</v>
          </cell>
          <cell r="R9">
            <v>14</v>
          </cell>
          <cell r="S9">
            <v>17</v>
          </cell>
          <cell r="T9">
            <v>308</v>
          </cell>
        </row>
        <row r="10">
          <cell r="G10" t="str">
            <v>105325-CESFAM JUAN PABLO II</v>
          </cell>
          <cell r="H10">
            <v>16</v>
          </cell>
          <cell r="I10">
            <v>10</v>
          </cell>
          <cell r="J10">
            <v>31</v>
          </cell>
          <cell r="K10">
            <v>51</v>
          </cell>
          <cell r="L10">
            <v>69</v>
          </cell>
          <cell r="M10">
            <v>27</v>
          </cell>
          <cell r="N10">
            <v>40</v>
          </cell>
          <cell r="O10">
            <v>27</v>
          </cell>
          <cell r="P10">
            <v>6</v>
          </cell>
          <cell r="Q10">
            <v>43</v>
          </cell>
          <cell r="R10">
            <v>5</v>
          </cell>
          <cell r="S10">
            <v>17</v>
          </cell>
          <cell r="T10">
            <v>342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11</v>
          </cell>
          <cell r="K11">
            <v>3</v>
          </cell>
          <cell r="L11">
            <v>12</v>
          </cell>
          <cell r="M11">
            <v>9</v>
          </cell>
          <cell r="N11">
            <v>8</v>
          </cell>
          <cell r="O11">
            <v>10</v>
          </cell>
          <cell r="P11">
            <v>5</v>
          </cell>
          <cell r="Q11">
            <v>10</v>
          </cell>
          <cell r="R11">
            <v>2</v>
          </cell>
          <cell r="S11">
            <v>7</v>
          </cell>
          <cell r="T11">
            <v>77</v>
          </cell>
        </row>
        <row r="12">
          <cell r="G12" t="str">
            <v>105401-P.S.R. LAS ROJAS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5</v>
          </cell>
          <cell r="P12">
            <v>9</v>
          </cell>
          <cell r="Q12">
            <v>5</v>
          </cell>
          <cell r="S12">
            <v>1</v>
          </cell>
          <cell r="T12">
            <v>25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7</v>
          </cell>
          <cell r="M13">
            <v>6</v>
          </cell>
          <cell r="N13">
            <v>4</v>
          </cell>
          <cell r="O13">
            <v>2</v>
          </cell>
          <cell r="P13">
            <v>1</v>
          </cell>
          <cell r="Q13">
            <v>0</v>
          </cell>
          <cell r="S13">
            <v>3</v>
          </cell>
          <cell r="T13">
            <v>27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2</v>
          </cell>
          <cell r="N14">
            <v>1</v>
          </cell>
          <cell r="O14">
            <v>1</v>
          </cell>
          <cell r="P14">
            <v>4</v>
          </cell>
          <cell r="Q14">
            <v>0</v>
          </cell>
          <cell r="R14">
            <v>0</v>
          </cell>
          <cell r="S14">
            <v>0</v>
          </cell>
          <cell r="T14">
            <v>10</v>
          </cell>
        </row>
        <row r="15">
          <cell r="G15" t="str">
            <v>105700-CECOF VILLA EL INDIO</v>
          </cell>
          <cell r="H15">
            <v>2</v>
          </cell>
          <cell r="I15">
            <v>6</v>
          </cell>
          <cell r="J15">
            <v>23</v>
          </cell>
          <cell r="K15">
            <v>9</v>
          </cell>
          <cell r="L15">
            <v>8</v>
          </cell>
          <cell r="M15">
            <v>2</v>
          </cell>
          <cell r="N15">
            <v>10</v>
          </cell>
          <cell r="O15">
            <v>2</v>
          </cell>
          <cell r="P15">
            <v>4</v>
          </cell>
          <cell r="Q15">
            <v>7</v>
          </cell>
          <cell r="R15">
            <v>4</v>
          </cell>
          <cell r="S15">
            <v>2</v>
          </cell>
          <cell r="T15">
            <v>79</v>
          </cell>
        </row>
        <row r="16">
          <cell r="G16" t="str">
            <v>105701-CECOF VILLA ALEMANIA</v>
          </cell>
          <cell r="H16">
            <v>0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8</v>
          </cell>
          <cell r="N16">
            <v>3</v>
          </cell>
          <cell r="O16">
            <v>1</v>
          </cell>
          <cell r="P16">
            <v>6</v>
          </cell>
          <cell r="Q16">
            <v>5</v>
          </cell>
          <cell r="R16">
            <v>8</v>
          </cell>
          <cell r="S16">
            <v>4</v>
          </cell>
          <cell r="T16">
            <v>41</v>
          </cell>
        </row>
        <row r="17">
          <cell r="G17" t="str">
            <v>105702-CECOF VILLA LAMBERT</v>
          </cell>
          <cell r="H17">
            <v>28</v>
          </cell>
          <cell r="I17">
            <v>19</v>
          </cell>
          <cell r="J17">
            <v>60</v>
          </cell>
          <cell r="K17">
            <v>17</v>
          </cell>
          <cell r="L17">
            <v>9</v>
          </cell>
          <cell r="M17">
            <v>7</v>
          </cell>
          <cell r="N17">
            <v>4</v>
          </cell>
          <cell r="O17">
            <v>11</v>
          </cell>
          <cell r="P17">
            <v>5</v>
          </cell>
          <cell r="Q17">
            <v>12</v>
          </cell>
          <cell r="R17">
            <v>2</v>
          </cell>
          <cell r="S17">
            <v>1</v>
          </cell>
          <cell r="T17">
            <v>175</v>
          </cell>
        </row>
        <row r="18">
          <cell r="G18" t="str">
            <v>04102-COQUIMBO</v>
          </cell>
          <cell r="H18">
            <v>326</v>
          </cell>
          <cell r="I18">
            <v>286</v>
          </cell>
          <cell r="J18">
            <v>310</v>
          </cell>
          <cell r="K18">
            <v>278</v>
          </cell>
          <cell r="L18">
            <v>293</v>
          </cell>
          <cell r="M18">
            <v>267</v>
          </cell>
          <cell r="N18">
            <v>309</v>
          </cell>
          <cell r="O18">
            <v>341</v>
          </cell>
          <cell r="P18">
            <v>364</v>
          </cell>
          <cell r="Q18">
            <v>359</v>
          </cell>
          <cell r="R18">
            <v>302</v>
          </cell>
          <cell r="S18">
            <v>560</v>
          </cell>
          <cell r="T18">
            <v>3995</v>
          </cell>
        </row>
        <row r="19">
          <cell r="G19" t="str">
            <v>105303-CES. SAN JUAN</v>
          </cell>
          <cell r="H19">
            <v>64</v>
          </cell>
          <cell r="I19">
            <v>68</v>
          </cell>
          <cell r="J19">
            <v>46</v>
          </cell>
          <cell r="K19">
            <v>31</v>
          </cell>
          <cell r="L19">
            <v>43</v>
          </cell>
          <cell r="M19">
            <v>73</v>
          </cell>
          <cell r="N19">
            <v>72</v>
          </cell>
          <cell r="O19">
            <v>68</v>
          </cell>
          <cell r="P19">
            <v>64</v>
          </cell>
          <cell r="Q19">
            <v>67</v>
          </cell>
          <cell r="R19">
            <v>84</v>
          </cell>
          <cell r="S19">
            <v>191</v>
          </cell>
          <cell r="T19">
            <v>871</v>
          </cell>
        </row>
        <row r="20">
          <cell r="G20" t="str">
            <v>105304-CES. SANTA CECILIA</v>
          </cell>
          <cell r="H20">
            <v>63</v>
          </cell>
          <cell r="I20">
            <v>58</v>
          </cell>
          <cell r="J20">
            <v>53</v>
          </cell>
          <cell r="K20">
            <v>75</v>
          </cell>
          <cell r="L20">
            <v>45</v>
          </cell>
          <cell r="M20">
            <v>33</v>
          </cell>
          <cell r="N20">
            <v>35</v>
          </cell>
          <cell r="O20">
            <v>54</v>
          </cell>
          <cell r="P20">
            <v>134</v>
          </cell>
          <cell r="Q20">
            <v>48</v>
          </cell>
          <cell r="R20">
            <v>21</v>
          </cell>
          <cell r="S20">
            <v>73</v>
          </cell>
          <cell r="T20">
            <v>692</v>
          </cell>
        </row>
        <row r="21">
          <cell r="G21" t="str">
            <v>105305-CES. TIERRAS BLANCAS</v>
          </cell>
          <cell r="H21">
            <v>48</v>
          </cell>
          <cell r="I21">
            <v>39</v>
          </cell>
          <cell r="J21">
            <v>77</v>
          </cell>
          <cell r="K21">
            <v>44</v>
          </cell>
          <cell r="L21">
            <v>70</v>
          </cell>
          <cell r="M21">
            <v>61</v>
          </cell>
          <cell r="N21">
            <v>58</v>
          </cell>
          <cell r="O21">
            <v>48</v>
          </cell>
          <cell r="P21">
            <v>43</v>
          </cell>
          <cell r="Q21">
            <v>48</v>
          </cell>
          <cell r="R21">
            <v>50</v>
          </cell>
          <cell r="S21">
            <v>56</v>
          </cell>
          <cell r="T21">
            <v>642</v>
          </cell>
        </row>
        <row r="22">
          <cell r="G22" t="str">
            <v>105321-CES. RURAL  TONGOY</v>
          </cell>
          <cell r="H22">
            <v>12</v>
          </cell>
          <cell r="I22">
            <v>6</v>
          </cell>
          <cell r="J22">
            <v>12</v>
          </cell>
          <cell r="K22">
            <v>22</v>
          </cell>
          <cell r="L22">
            <v>13</v>
          </cell>
          <cell r="M22">
            <v>4</v>
          </cell>
          <cell r="N22">
            <v>6</v>
          </cell>
          <cell r="O22">
            <v>10</v>
          </cell>
          <cell r="P22">
            <v>16</v>
          </cell>
          <cell r="Q22">
            <v>23</v>
          </cell>
          <cell r="R22">
            <v>3</v>
          </cell>
          <cell r="S22">
            <v>5</v>
          </cell>
          <cell r="T22">
            <v>132</v>
          </cell>
        </row>
        <row r="23">
          <cell r="G23" t="str">
            <v>105323-CES. DR. SERGIO AGUILAR</v>
          </cell>
          <cell r="H23">
            <v>115</v>
          </cell>
          <cell r="I23">
            <v>106</v>
          </cell>
          <cell r="J23">
            <v>91</v>
          </cell>
          <cell r="K23">
            <v>90</v>
          </cell>
          <cell r="L23">
            <v>105</v>
          </cell>
          <cell r="M23">
            <v>86</v>
          </cell>
          <cell r="N23">
            <v>119</v>
          </cell>
          <cell r="O23">
            <v>139</v>
          </cell>
          <cell r="P23">
            <v>94</v>
          </cell>
          <cell r="Q23">
            <v>159</v>
          </cell>
          <cell r="R23">
            <v>128</v>
          </cell>
          <cell r="S23">
            <v>222</v>
          </cell>
          <cell r="T23">
            <v>1454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M24">
            <v>3</v>
          </cell>
          <cell r="N24">
            <v>2</v>
          </cell>
          <cell r="O24">
            <v>4</v>
          </cell>
          <cell r="P24">
            <v>0</v>
          </cell>
          <cell r="Q24">
            <v>2</v>
          </cell>
          <cell r="R24">
            <v>1</v>
          </cell>
          <cell r="S24">
            <v>9</v>
          </cell>
          <cell r="T24">
            <v>39</v>
          </cell>
        </row>
        <row r="25">
          <cell r="G25" t="str">
            <v>105405-P.S.R. GUANAQUEROS</v>
          </cell>
          <cell r="H25">
            <v>2</v>
          </cell>
          <cell r="I25">
            <v>0</v>
          </cell>
          <cell r="J25">
            <v>3</v>
          </cell>
          <cell r="K25">
            <v>4</v>
          </cell>
          <cell r="L25">
            <v>6</v>
          </cell>
          <cell r="M25">
            <v>2</v>
          </cell>
          <cell r="N25">
            <v>0</v>
          </cell>
          <cell r="O25">
            <v>3</v>
          </cell>
          <cell r="P25">
            <v>1</v>
          </cell>
          <cell r="Q25">
            <v>5</v>
          </cell>
          <cell r="R25">
            <v>1</v>
          </cell>
          <cell r="S25">
            <v>0</v>
          </cell>
          <cell r="T25">
            <v>27</v>
          </cell>
        </row>
        <row r="26">
          <cell r="G26" t="str">
            <v>105406-P.S.R. PAN DE AZUCAR</v>
          </cell>
          <cell r="H26">
            <v>13</v>
          </cell>
          <cell r="I26">
            <v>3</v>
          </cell>
          <cell r="J26">
            <v>21</v>
          </cell>
          <cell r="K26">
            <v>4</v>
          </cell>
          <cell r="L26">
            <v>6</v>
          </cell>
          <cell r="M26">
            <v>4</v>
          </cell>
          <cell r="N26">
            <v>13</v>
          </cell>
          <cell r="O26">
            <v>7</v>
          </cell>
          <cell r="P26">
            <v>10</v>
          </cell>
          <cell r="Q26">
            <v>5</v>
          </cell>
          <cell r="R26">
            <v>14</v>
          </cell>
          <cell r="S26">
            <v>4</v>
          </cell>
          <cell r="T26">
            <v>104</v>
          </cell>
        </row>
        <row r="27">
          <cell r="G27" t="str">
            <v>105407-P.S.R. TAMBILLOS</v>
          </cell>
          <cell r="H27">
            <v>1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14</v>
          </cell>
        </row>
        <row r="28">
          <cell r="G28" t="str">
            <v>105705-CECOF EL ALBA</v>
          </cell>
          <cell r="H28">
            <v>0</v>
          </cell>
          <cell r="I28">
            <v>4</v>
          </cell>
          <cell r="J28">
            <v>2</v>
          </cell>
          <cell r="K28">
            <v>4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2</v>
          </cell>
          <cell r="Q28">
            <v>2</v>
          </cell>
          <cell r="R28">
            <v>0</v>
          </cell>
          <cell r="S28">
            <v>0</v>
          </cell>
          <cell r="T28">
            <v>20</v>
          </cell>
        </row>
        <row r="29">
          <cell r="G29" t="str">
            <v>04103-ANDACOLLO</v>
          </cell>
          <cell r="H29">
            <v>12</v>
          </cell>
          <cell r="I29">
            <v>65</v>
          </cell>
          <cell r="J29">
            <v>42</v>
          </cell>
          <cell r="K29">
            <v>41</v>
          </cell>
          <cell r="L29">
            <v>16</v>
          </cell>
          <cell r="M29">
            <v>12</v>
          </cell>
          <cell r="N29">
            <v>7</v>
          </cell>
          <cell r="O29">
            <v>6</v>
          </cell>
          <cell r="P29">
            <v>27</v>
          </cell>
          <cell r="Q29">
            <v>26</v>
          </cell>
          <cell r="R29">
            <v>2</v>
          </cell>
          <cell r="S29">
            <v>13</v>
          </cell>
          <cell r="T29">
            <v>269</v>
          </cell>
        </row>
        <row r="30">
          <cell r="G30" t="str">
            <v>105106-HOSPITAL 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  <cell r="O30">
            <v>6</v>
          </cell>
          <cell r="P30">
            <v>27</v>
          </cell>
          <cell r="Q30">
            <v>26</v>
          </cell>
          <cell r="R30">
            <v>2</v>
          </cell>
          <cell r="S30">
            <v>13</v>
          </cell>
          <cell r="T30">
            <v>269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0</v>
          </cell>
          <cell r="T31">
            <v>9</v>
          </cell>
        </row>
        <row r="32">
          <cell r="G32" t="str">
            <v>105314-CES. LA HIGUERA</v>
          </cell>
          <cell r="K32">
            <v>1</v>
          </cell>
          <cell r="L32">
            <v>2</v>
          </cell>
          <cell r="M32">
            <v>0</v>
          </cell>
          <cell r="O32">
            <v>0</v>
          </cell>
          <cell r="P32">
            <v>0</v>
          </cell>
          <cell r="Q32">
            <v>1</v>
          </cell>
          <cell r="R32">
            <v>0</v>
          </cell>
          <cell r="S32">
            <v>0</v>
          </cell>
          <cell r="T32">
            <v>4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T33">
            <v>0</v>
          </cell>
        </row>
        <row r="34">
          <cell r="G34" t="str">
            <v>105505-P.S.R. LOS CHOROS</v>
          </cell>
          <cell r="L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T35">
            <v>4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3</v>
          </cell>
          <cell r="O36">
            <v>15</v>
          </cell>
          <cell r="P36">
            <v>6</v>
          </cell>
          <cell r="Q36">
            <v>2</v>
          </cell>
          <cell r="R36">
            <v>1</v>
          </cell>
          <cell r="S36">
            <v>0</v>
          </cell>
          <cell r="T36">
            <v>31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14</v>
          </cell>
          <cell r="P37">
            <v>4</v>
          </cell>
          <cell r="Q37">
            <v>1</v>
          </cell>
          <cell r="R37">
            <v>0</v>
          </cell>
          <cell r="S37">
            <v>0</v>
          </cell>
          <cell r="T37">
            <v>21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T38">
            <v>3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2</v>
          </cell>
          <cell r="Q40">
            <v>1</v>
          </cell>
          <cell r="R40">
            <v>0</v>
          </cell>
          <cell r="S40">
            <v>0</v>
          </cell>
          <cell r="T40">
            <v>7</v>
          </cell>
        </row>
        <row r="41">
          <cell r="G41" t="str">
            <v>04106-VICUÑA</v>
          </cell>
          <cell r="H41">
            <v>41</v>
          </cell>
          <cell r="I41">
            <v>19</v>
          </cell>
          <cell r="J41">
            <v>32</v>
          </cell>
          <cell r="K41">
            <v>49</v>
          </cell>
          <cell r="L41">
            <v>30</v>
          </cell>
          <cell r="M41">
            <v>33</v>
          </cell>
          <cell r="N41">
            <v>23</v>
          </cell>
          <cell r="O41">
            <v>15</v>
          </cell>
          <cell r="P41">
            <v>58</v>
          </cell>
          <cell r="Q41">
            <v>22</v>
          </cell>
          <cell r="R41">
            <v>26</v>
          </cell>
          <cell r="S41">
            <v>56</v>
          </cell>
          <cell r="T41">
            <v>404</v>
          </cell>
        </row>
        <row r="42">
          <cell r="G42" t="str">
            <v>105107-HOSPITAL VICUÑA</v>
          </cell>
          <cell r="H42">
            <v>26</v>
          </cell>
          <cell r="I42">
            <v>5</v>
          </cell>
          <cell r="J42">
            <v>7</v>
          </cell>
          <cell r="K42">
            <v>12</v>
          </cell>
          <cell r="L42">
            <v>14</v>
          </cell>
          <cell r="M42">
            <v>12</v>
          </cell>
          <cell r="N42">
            <v>11</v>
          </cell>
          <cell r="O42">
            <v>10</v>
          </cell>
          <cell r="P42">
            <v>5</v>
          </cell>
          <cell r="Q42">
            <v>8</v>
          </cell>
          <cell r="R42">
            <v>8</v>
          </cell>
          <cell r="S42">
            <v>13</v>
          </cell>
          <cell r="T42">
            <v>131</v>
          </cell>
        </row>
        <row r="43">
          <cell r="G43" t="str">
            <v>105467-P.S.R. DIAGUITAS</v>
          </cell>
          <cell r="H43">
            <v>7</v>
          </cell>
          <cell r="I43">
            <v>6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4</v>
          </cell>
          <cell r="Q43">
            <v>0</v>
          </cell>
          <cell r="R43">
            <v>0</v>
          </cell>
          <cell r="S43">
            <v>5</v>
          </cell>
          <cell r="T43">
            <v>25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0</v>
          </cell>
          <cell r="Q44">
            <v>9</v>
          </cell>
          <cell r="R44">
            <v>0</v>
          </cell>
          <cell r="S44">
            <v>0</v>
          </cell>
          <cell r="T44">
            <v>16</v>
          </cell>
        </row>
        <row r="45">
          <cell r="G45" t="str">
            <v>105469-P.S.R. EL TAMBO</v>
          </cell>
          <cell r="H45">
            <v>0</v>
          </cell>
          <cell r="I45">
            <v>1</v>
          </cell>
          <cell r="J45">
            <v>0</v>
          </cell>
          <cell r="K45">
            <v>4</v>
          </cell>
          <cell r="L45">
            <v>1</v>
          </cell>
          <cell r="M45">
            <v>6</v>
          </cell>
          <cell r="N45">
            <v>1</v>
          </cell>
          <cell r="O45">
            <v>1</v>
          </cell>
          <cell r="P45">
            <v>8</v>
          </cell>
          <cell r="Q45">
            <v>1</v>
          </cell>
          <cell r="R45">
            <v>0</v>
          </cell>
          <cell r="S45">
            <v>1</v>
          </cell>
          <cell r="T45">
            <v>24</v>
          </cell>
        </row>
        <row r="46">
          <cell r="G46" t="str">
            <v>105470-P.S.R. HUANTA</v>
          </cell>
          <cell r="J46">
            <v>0</v>
          </cell>
          <cell r="O46">
            <v>1</v>
          </cell>
          <cell r="P46">
            <v>1</v>
          </cell>
          <cell r="Q46">
            <v>0</v>
          </cell>
          <cell r="R46">
            <v>8</v>
          </cell>
          <cell r="S46">
            <v>0</v>
          </cell>
          <cell r="T46">
            <v>10</v>
          </cell>
        </row>
        <row r="47">
          <cell r="G47" t="str">
            <v>105471-P.S.R. PERALILLO</v>
          </cell>
          <cell r="H47">
            <v>0</v>
          </cell>
          <cell r="I47">
            <v>0</v>
          </cell>
          <cell r="J47">
            <v>10</v>
          </cell>
          <cell r="K47">
            <v>12</v>
          </cell>
          <cell r="L47">
            <v>7</v>
          </cell>
          <cell r="M47">
            <v>0</v>
          </cell>
          <cell r="N47">
            <v>5</v>
          </cell>
          <cell r="O47">
            <v>0</v>
          </cell>
          <cell r="P47">
            <v>24</v>
          </cell>
          <cell r="Q47">
            <v>0</v>
          </cell>
          <cell r="S47">
            <v>13</v>
          </cell>
          <cell r="T47">
            <v>71</v>
          </cell>
        </row>
        <row r="48">
          <cell r="G48" t="str">
            <v>105472-P.S.R. RIVADAVIA</v>
          </cell>
          <cell r="H48">
            <v>8</v>
          </cell>
          <cell r="I48">
            <v>7</v>
          </cell>
          <cell r="J48">
            <v>1</v>
          </cell>
          <cell r="K48">
            <v>2</v>
          </cell>
          <cell r="L48">
            <v>2</v>
          </cell>
          <cell r="M48">
            <v>6</v>
          </cell>
          <cell r="N48">
            <v>0</v>
          </cell>
          <cell r="O48">
            <v>1</v>
          </cell>
          <cell r="P48">
            <v>8</v>
          </cell>
          <cell r="Q48">
            <v>0</v>
          </cell>
          <cell r="R48">
            <v>0</v>
          </cell>
          <cell r="S48">
            <v>5</v>
          </cell>
          <cell r="T48">
            <v>40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7</v>
          </cell>
          <cell r="K49">
            <v>0</v>
          </cell>
          <cell r="L49">
            <v>0</v>
          </cell>
          <cell r="M49">
            <v>0</v>
          </cell>
          <cell r="O49">
            <v>1</v>
          </cell>
          <cell r="P49">
            <v>6</v>
          </cell>
          <cell r="Q49">
            <v>0</v>
          </cell>
          <cell r="R49">
            <v>8</v>
          </cell>
          <cell r="S49">
            <v>14</v>
          </cell>
          <cell r="T49">
            <v>36</v>
          </cell>
        </row>
        <row r="50">
          <cell r="G50" t="str">
            <v>105474-P.S.R. CHAPILCA</v>
          </cell>
          <cell r="H50">
            <v>0</v>
          </cell>
          <cell r="J50">
            <v>2</v>
          </cell>
          <cell r="K50">
            <v>0</v>
          </cell>
          <cell r="L50">
            <v>3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4</v>
          </cell>
          <cell r="K51">
            <v>13</v>
          </cell>
          <cell r="L51">
            <v>3</v>
          </cell>
          <cell r="M51">
            <v>8</v>
          </cell>
          <cell r="N51">
            <v>2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4</v>
          </cell>
          <cell r="T51">
            <v>35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</v>
          </cell>
          <cell r="O52">
            <v>0</v>
          </cell>
          <cell r="P52">
            <v>2</v>
          </cell>
          <cell r="Q52">
            <v>3</v>
          </cell>
          <cell r="R52">
            <v>2</v>
          </cell>
          <cell r="S52">
            <v>1</v>
          </cell>
          <cell r="T52">
            <v>9</v>
          </cell>
        </row>
        <row r="53">
          <cell r="G53" t="str">
            <v>04201-ILLAPEL</v>
          </cell>
          <cell r="H53">
            <v>50</v>
          </cell>
          <cell r="I53">
            <v>27</v>
          </cell>
          <cell r="J53">
            <v>32</v>
          </cell>
          <cell r="K53">
            <v>45</v>
          </cell>
          <cell r="L53">
            <v>40</v>
          </cell>
          <cell r="M53">
            <v>71</v>
          </cell>
          <cell r="N53">
            <v>32</v>
          </cell>
          <cell r="O53">
            <v>73</v>
          </cell>
          <cell r="P53">
            <v>30</v>
          </cell>
          <cell r="Q53">
            <v>51</v>
          </cell>
          <cell r="R53">
            <v>120</v>
          </cell>
          <cell r="S53">
            <v>70</v>
          </cell>
          <cell r="T53">
            <v>641</v>
          </cell>
        </row>
        <row r="54">
          <cell r="G54" t="str">
            <v>105103-HOSPITAL ILLAPEL</v>
          </cell>
          <cell r="H54">
            <v>13</v>
          </cell>
          <cell r="I54">
            <v>10</v>
          </cell>
          <cell r="J54">
            <v>21</v>
          </cell>
          <cell r="K54">
            <v>27</v>
          </cell>
          <cell r="L54">
            <v>9</v>
          </cell>
          <cell r="M54">
            <v>11</v>
          </cell>
          <cell r="N54">
            <v>9</v>
          </cell>
          <cell r="O54">
            <v>41</v>
          </cell>
          <cell r="P54">
            <v>13</v>
          </cell>
          <cell r="Q54">
            <v>23</v>
          </cell>
          <cell r="R54">
            <v>74</v>
          </cell>
          <cell r="S54">
            <v>61</v>
          </cell>
          <cell r="T54">
            <v>312</v>
          </cell>
        </row>
        <row r="55">
          <cell r="G55" t="str">
            <v>105326-CESFAM SAN RAFAEL</v>
          </cell>
          <cell r="H55">
            <v>31</v>
          </cell>
          <cell r="I55">
            <v>5</v>
          </cell>
          <cell r="J55">
            <v>2</v>
          </cell>
          <cell r="K55">
            <v>0</v>
          </cell>
          <cell r="L55">
            <v>18</v>
          </cell>
          <cell r="M55">
            <v>40</v>
          </cell>
          <cell r="N55">
            <v>18</v>
          </cell>
          <cell r="O55">
            <v>8</v>
          </cell>
          <cell r="P55">
            <v>12</v>
          </cell>
          <cell r="Q55">
            <v>21</v>
          </cell>
          <cell r="R55">
            <v>19</v>
          </cell>
          <cell r="S55">
            <v>9</v>
          </cell>
          <cell r="T55">
            <v>183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2</v>
          </cell>
          <cell r="M56">
            <v>6</v>
          </cell>
          <cell r="N56">
            <v>0</v>
          </cell>
          <cell r="O56">
            <v>7</v>
          </cell>
          <cell r="R56">
            <v>7</v>
          </cell>
          <cell r="T56">
            <v>29</v>
          </cell>
        </row>
        <row r="57">
          <cell r="G57" t="str">
            <v>105444-P.S.R. HUINTIL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3</v>
          </cell>
          <cell r="Q57">
            <v>2</v>
          </cell>
          <cell r="R57">
            <v>1</v>
          </cell>
          <cell r="S57">
            <v>0</v>
          </cell>
          <cell r="T57">
            <v>12</v>
          </cell>
        </row>
        <row r="58">
          <cell r="G58" t="str">
            <v>105445-P.S.R. LIMAHUIDA</v>
          </cell>
          <cell r="H58">
            <v>0</v>
          </cell>
          <cell r="I58">
            <v>0</v>
          </cell>
          <cell r="J58">
            <v>2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1</v>
          </cell>
          <cell r="Q58">
            <v>0</v>
          </cell>
          <cell r="R58">
            <v>1</v>
          </cell>
          <cell r="T58">
            <v>11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2</v>
          </cell>
          <cell r="L60">
            <v>0</v>
          </cell>
          <cell r="M60">
            <v>4</v>
          </cell>
          <cell r="N60">
            <v>1</v>
          </cell>
          <cell r="P60">
            <v>0</v>
          </cell>
          <cell r="Q60">
            <v>5</v>
          </cell>
          <cell r="R60">
            <v>4</v>
          </cell>
          <cell r="T60">
            <v>16</v>
          </cell>
        </row>
        <row r="61">
          <cell r="G61" t="str">
            <v>105448-P.S.R. SANTA VIRGINIA</v>
          </cell>
          <cell r="I61">
            <v>0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  <cell r="T61">
            <v>10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  <cell r="R62">
            <v>5</v>
          </cell>
          <cell r="T62">
            <v>5</v>
          </cell>
        </row>
        <row r="63">
          <cell r="G63" t="str">
            <v>105485-P.S.R. PLAN DE HORNOS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T63">
            <v>5</v>
          </cell>
        </row>
        <row r="64">
          <cell r="G64" t="str">
            <v>105486-P.S.R. TUNGA SUR</v>
          </cell>
          <cell r="H64">
            <v>1</v>
          </cell>
          <cell r="I64">
            <v>0</v>
          </cell>
          <cell r="J64">
            <v>1</v>
          </cell>
          <cell r="L64">
            <v>1</v>
          </cell>
          <cell r="M64">
            <v>5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T64">
            <v>9</v>
          </cell>
        </row>
        <row r="65">
          <cell r="G65" t="str">
            <v>105487-P.S.R. CAÑAS UNO</v>
          </cell>
          <cell r="H65">
            <v>3</v>
          </cell>
          <cell r="I65">
            <v>9</v>
          </cell>
          <cell r="J65">
            <v>2</v>
          </cell>
          <cell r="K65">
            <v>6</v>
          </cell>
          <cell r="L65">
            <v>6</v>
          </cell>
          <cell r="M65">
            <v>0</v>
          </cell>
          <cell r="N65">
            <v>0</v>
          </cell>
          <cell r="O65">
            <v>9</v>
          </cell>
          <cell r="P65">
            <v>0</v>
          </cell>
          <cell r="Q65">
            <v>0</v>
          </cell>
          <cell r="R65">
            <v>3</v>
          </cell>
          <cell r="T65">
            <v>38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T66">
            <v>0</v>
          </cell>
        </row>
        <row r="67">
          <cell r="G67" t="str">
            <v>105504-P.S.R. SOCAVON</v>
          </cell>
          <cell r="H67">
            <v>1</v>
          </cell>
          <cell r="I67">
            <v>0</v>
          </cell>
          <cell r="K67">
            <v>0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1</v>
          </cell>
          <cell r="R67">
            <v>6</v>
          </cell>
          <cell r="T67">
            <v>11</v>
          </cell>
        </row>
        <row r="68">
          <cell r="G68" t="str">
            <v>04202-CANELA</v>
          </cell>
          <cell r="H68">
            <v>51</v>
          </cell>
          <cell r="I68">
            <v>11</v>
          </cell>
          <cell r="J68">
            <v>35</v>
          </cell>
          <cell r="K68">
            <v>22</v>
          </cell>
          <cell r="L68">
            <v>10</v>
          </cell>
          <cell r="M68">
            <v>6</v>
          </cell>
          <cell r="N68">
            <v>11</v>
          </cell>
          <cell r="O68">
            <v>16</v>
          </cell>
          <cell r="P68">
            <v>7</v>
          </cell>
          <cell r="Q68">
            <v>32</v>
          </cell>
          <cell r="R68">
            <v>11</v>
          </cell>
          <cell r="S68">
            <v>5</v>
          </cell>
          <cell r="T68">
            <v>217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9</v>
          </cell>
          <cell r="K69">
            <v>2</v>
          </cell>
          <cell r="L69">
            <v>3</v>
          </cell>
          <cell r="M69">
            <v>2</v>
          </cell>
          <cell r="N69">
            <v>0</v>
          </cell>
          <cell r="O69">
            <v>6</v>
          </cell>
          <cell r="P69">
            <v>1</v>
          </cell>
          <cell r="Q69">
            <v>32</v>
          </cell>
          <cell r="R69">
            <v>6</v>
          </cell>
          <cell r="S69">
            <v>1</v>
          </cell>
          <cell r="T69">
            <v>83</v>
          </cell>
        </row>
        <row r="70">
          <cell r="G70" t="str">
            <v>105450-P.S.R. MINCHA NORTE            </v>
          </cell>
          <cell r="H70">
            <v>3</v>
          </cell>
          <cell r="I70">
            <v>0</v>
          </cell>
          <cell r="J70">
            <v>2</v>
          </cell>
          <cell r="K70">
            <v>5</v>
          </cell>
          <cell r="L70">
            <v>2</v>
          </cell>
          <cell r="M70">
            <v>3</v>
          </cell>
          <cell r="N70">
            <v>1</v>
          </cell>
          <cell r="O70">
            <v>4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21</v>
          </cell>
        </row>
        <row r="71">
          <cell r="G71" t="str">
            <v>105451-P.S.R. AGUA FRIA</v>
          </cell>
          <cell r="H71">
            <v>3</v>
          </cell>
          <cell r="I71">
            <v>2</v>
          </cell>
          <cell r="K71">
            <v>2</v>
          </cell>
          <cell r="L71">
            <v>2</v>
          </cell>
          <cell r="N71">
            <v>4</v>
          </cell>
          <cell r="O71">
            <v>0</v>
          </cell>
          <cell r="P71">
            <v>2</v>
          </cell>
          <cell r="Q71">
            <v>0</v>
          </cell>
          <cell r="R71">
            <v>4</v>
          </cell>
          <cell r="S71">
            <v>1</v>
          </cell>
          <cell r="T71">
            <v>20</v>
          </cell>
        </row>
        <row r="72">
          <cell r="G72" t="str">
            <v>105482-P.S.R. CANELA ALTA</v>
          </cell>
          <cell r="H72">
            <v>2</v>
          </cell>
          <cell r="I72">
            <v>0</v>
          </cell>
          <cell r="J72">
            <v>5</v>
          </cell>
          <cell r="K72">
            <v>4</v>
          </cell>
          <cell r="L72">
            <v>3</v>
          </cell>
          <cell r="M72">
            <v>0</v>
          </cell>
          <cell r="N72">
            <v>6</v>
          </cell>
          <cell r="O72">
            <v>2</v>
          </cell>
          <cell r="P72">
            <v>3</v>
          </cell>
          <cell r="Q72">
            <v>0</v>
          </cell>
          <cell r="R72">
            <v>1</v>
          </cell>
          <cell r="S72">
            <v>3</v>
          </cell>
          <cell r="T72">
            <v>29</v>
          </cell>
        </row>
        <row r="73">
          <cell r="G73" t="str">
            <v>105483-P.S.R. LOS RULOS</v>
          </cell>
          <cell r="H73">
            <v>8</v>
          </cell>
          <cell r="I73">
            <v>2</v>
          </cell>
          <cell r="J73">
            <v>2</v>
          </cell>
          <cell r="K73">
            <v>3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15</v>
          </cell>
        </row>
        <row r="74">
          <cell r="G74" t="str">
            <v>105484-P.S.R. HUENTELAUQUEN</v>
          </cell>
          <cell r="H74">
            <v>4</v>
          </cell>
          <cell r="I74">
            <v>0</v>
          </cell>
          <cell r="J74">
            <v>14</v>
          </cell>
          <cell r="K74">
            <v>3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23</v>
          </cell>
        </row>
        <row r="75">
          <cell r="G75" t="str">
            <v>105488-P.S.R. ESPIRITU SANTO</v>
          </cell>
          <cell r="H75">
            <v>0</v>
          </cell>
          <cell r="I75">
            <v>1</v>
          </cell>
          <cell r="K75">
            <v>0</v>
          </cell>
          <cell r="O75">
            <v>0</v>
          </cell>
          <cell r="Q75">
            <v>0</v>
          </cell>
          <cell r="T75">
            <v>1</v>
          </cell>
        </row>
        <row r="76">
          <cell r="G76" t="str">
            <v>105493-P.S.R. MINCHA SUR</v>
          </cell>
          <cell r="H76">
            <v>3</v>
          </cell>
          <cell r="I76">
            <v>0</v>
          </cell>
          <cell r="J76">
            <v>1</v>
          </cell>
          <cell r="K76">
            <v>2</v>
          </cell>
          <cell r="L76">
            <v>0</v>
          </cell>
          <cell r="M76">
            <v>1</v>
          </cell>
          <cell r="O76">
            <v>2</v>
          </cell>
          <cell r="P76">
            <v>0</v>
          </cell>
          <cell r="Q76">
            <v>0</v>
          </cell>
          <cell r="S76">
            <v>0</v>
          </cell>
          <cell r="T76">
            <v>9</v>
          </cell>
        </row>
        <row r="77">
          <cell r="G77" t="str">
            <v>105497-P.S.R. JABONERIA</v>
          </cell>
          <cell r="H77">
            <v>6</v>
          </cell>
          <cell r="I77">
            <v>2</v>
          </cell>
          <cell r="J77">
            <v>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9</v>
          </cell>
        </row>
        <row r="78">
          <cell r="G78" t="str">
            <v>105498-P.S.R. QUEBRADA DE LINARES</v>
          </cell>
          <cell r="H78">
            <v>3</v>
          </cell>
          <cell r="I78">
            <v>2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  <cell r="T78">
            <v>7</v>
          </cell>
        </row>
        <row r="79">
          <cell r="G79" t="str">
            <v>04203-LOS VILOS</v>
          </cell>
          <cell r="H79">
            <v>9</v>
          </cell>
          <cell r="I79">
            <v>17</v>
          </cell>
          <cell r="J79">
            <v>48</v>
          </cell>
          <cell r="K79">
            <v>24</v>
          </cell>
          <cell r="L79">
            <v>22</v>
          </cell>
          <cell r="M79">
            <v>17</v>
          </cell>
          <cell r="N79">
            <v>6</v>
          </cell>
          <cell r="O79">
            <v>11</v>
          </cell>
          <cell r="P79">
            <v>44</v>
          </cell>
          <cell r="Q79">
            <v>15</v>
          </cell>
          <cell r="R79">
            <v>25</v>
          </cell>
          <cell r="S79">
            <v>17</v>
          </cell>
          <cell r="T79">
            <v>255</v>
          </cell>
        </row>
        <row r="80">
          <cell r="G80" t="str">
            <v>105108-HOSPITAL LOS VILOS</v>
          </cell>
          <cell r="H80">
            <v>8</v>
          </cell>
          <cell r="I80">
            <v>17</v>
          </cell>
          <cell r="J80">
            <v>13</v>
          </cell>
          <cell r="K80">
            <v>13</v>
          </cell>
          <cell r="L80">
            <v>11</v>
          </cell>
          <cell r="M80">
            <v>3</v>
          </cell>
          <cell r="N80">
            <v>1</v>
          </cell>
          <cell r="O80">
            <v>7</v>
          </cell>
          <cell r="P80">
            <v>34</v>
          </cell>
          <cell r="Q80">
            <v>8</v>
          </cell>
          <cell r="R80">
            <v>4</v>
          </cell>
          <cell r="S80">
            <v>11</v>
          </cell>
          <cell r="T80">
            <v>130</v>
          </cell>
        </row>
        <row r="81">
          <cell r="G81" t="str">
            <v>105478-P.S.R. CAIMANES                   </v>
          </cell>
          <cell r="H81">
            <v>0</v>
          </cell>
          <cell r="I81">
            <v>0</v>
          </cell>
          <cell r="J81">
            <v>21</v>
          </cell>
          <cell r="K81">
            <v>4</v>
          </cell>
          <cell r="L81">
            <v>1</v>
          </cell>
          <cell r="M81">
            <v>7</v>
          </cell>
          <cell r="N81">
            <v>3</v>
          </cell>
          <cell r="O81">
            <v>3</v>
          </cell>
          <cell r="P81">
            <v>6</v>
          </cell>
          <cell r="Q81">
            <v>4</v>
          </cell>
          <cell r="R81">
            <v>18</v>
          </cell>
          <cell r="S81">
            <v>0</v>
          </cell>
          <cell r="T81">
            <v>67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0</v>
          </cell>
          <cell r="K82">
            <v>3</v>
          </cell>
          <cell r="L82">
            <v>5</v>
          </cell>
          <cell r="M82">
            <v>3</v>
          </cell>
          <cell r="N82">
            <v>2</v>
          </cell>
          <cell r="O82">
            <v>0</v>
          </cell>
          <cell r="P82">
            <v>1</v>
          </cell>
          <cell r="Q82">
            <v>1</v>
          </cell>
          <cell r="R82">
            <v>0</v>
          </cell>
          <cell r="S82">
            <v>0</v>
          </cell>
          <cell r="T82">
            <v>15</v>
          </cell>
        </row>
        <row r="83">
          <cell r="G83" t="str">
            <v>105480-P.S.R. QUILIMARI</v>
          </cell>
          <cell r="H83">
            <v>0</v>
          </cell>
          <cell r="I83">
            <v>0</v>
          </cell>
          <cell r="J83">
            <v>8</v>
          </cell>
          <cell r="K83">
            <v>4</v>
          </cell>
          <cell r="L83">
            <v>4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2</v>
          </cell>
          <cell r="T83">
            <v>20</v>
          </cell>
        </row>
        <row r="84">
          <cell r="G84" t="str">
            <v>105481-P.S.R. TILAMA</v>
          </cell>
          <cell r="I84">
            <v>0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3</v>
          </cell>
          <cell r="S84">
            <v>0</v>
          </cell>
          <cell r="T84">
            <v>8</v>
          </cell>
        </row>
        <row r="85">
          <cell r="G85" t="str">
            <v>105511-P.S.R. LOS CONDORES</v>
          </cell>
          <cell r="H85">
            <v>1</v>
          </cell>
          <cell r="I85">
            <v>0</v>
          </cell>
          <cell r="J85">
            <v>2</v>
          </cell>
          <cell r="K85">
            <v>0</v>
          </cell>
          <cell r="L85">
            <v>1</v>
          </cell>
          <cell r="M85">
            <v>3</v>
          </cell>
          <cell r="N85">
            <v>0</v>
          </cell>
          <cell r="P85">
            <v>2</v>
          </cell>
          <cell r="Q85">
            <v>2</v>
          </cell>
          <cell r="R85">
            <v>0</v>
          </cell>
          <cell r="S85">
            <v>4</v>
          </cell>
          <cell r="T85">
            <v>15</v>
          </cell>
        </row>
        <row r="86">
          <cell r="G86" t="str">
            <v>04204-SALAMANCA</v>
          </cell>
          <cell r="H86">
            <v>32</v>
          </cell>
          <cell r="I86">
            <v>44</v>
          </cell>
          <cell r="J86">
            <v>50</v>
          </cell>
          <cell r="K86">
            <v>68</v>
          </cell>
          <cell r="L86">
            <v>60</v>
          </cell>
          <cell r="M86">
            <v>63</v>
          </cell>
          <cell r="N86">
            <v>57</v>
          </cell>
          <cell r="O86">
            <v>85</v>
          </cell>
          <cell r="P86">
            <v>44</v>
          </cell>
          <cell r="Q86">
            <v>58</v>
          </cell>
          <cell r="R86">
            <v>34</v>
          </cell>
          <cell r="S86">
            <v>52</v>
          </cell>
          <cell r="T86">
            <v>647</v>
          </cell>
        </row>
        <row r="87">
          <cell r="G87" t="str">
            <v>105104-HOSPITAL SALAMANCA</v>
          </cell>
          <cell r="H87">
            <v>10</v>
          </cell>
          <cell r="I87">
            <v>10</v>
          </cell>
          <cell r="J87">
            <v>8</v>
          </cell>
          <cell r="K87">
            <v>20</v>
          </cell>
          <cell r="L87">
            <v>23</v>
          </cell>
          <cell r="M87">
            <v>26</v>
          </cell>
          <cell r="N87">
            <v>18</v>
          </cell>
          <cell r="O87">
            <v>40</v>
          </cell>
          <cell r="P87">
            <v>9</v>
          </cell>
          <cell r="Q87">
            <v>18</v>
          </cell>
          <cell r="R87">
            <v>3</v>
          </cell>
          <cell r="S87">
            <v>9</v>
          </cell>
          <cell r="T87">
            <v>194</v>
          </cell>
        </row>
        <row r="88">
          <cell r="G88" t="str">
            <v>105452-P.S.R. CUNCUMEN                 </v>
          </cell>
          <cell r="H88">
            <v>10</v>
          </cell>
          <cell r="I88">
            <v>13</v>
          </cell>
          <cell r="J88">
            <v>19</v>
          </cell>
          <cell r="K88">
            <v>21</v>
          </cell>
          <cell r="L88">
            <v>14</v>
          </cell>
          <cell r="M88">
            <v>15</v>
          </cell>
          <cell r="N88">
            <v>17</v>
          </cell>
          <cell r="O88">
            <v>19</v>
          </cell>
          <cell r="P88">
            <v>17</v>
          </cell>
          <cell r="Q88">
            <v>20</v>
          </cell>
          <cell r="R88">
            <v>16</v>
          </cell>
          <cell r="S88">
            <v>22</v>
          </cell>
          <cell r="T88">
            <v>203</v>
          </cell>
        </row>
        <row r="89">
          <cell r="G89" t="str">
            <v>105453-P.S.R. TRANQUILLA</v>
          </cell>
          <cell r="H89">
            <v>3</v>
          </cell>
          <cell r="I89">
            <v>4</v>
          </cell>
          <cell r="J89">
            <v>6</v>
          </cell>
          <cell r="K89">
            <v>2</v>
          </cell>
          <cell r="L89">
            <v>6</v>
          </cell>
          <cell r="M89">
            <v>10</v>
          </cell>
          <cell r="N89">
            <v>5</v>
          </cell>
          <cell r="O89">
            <v>9</v>
          </cell>
          <cell r="P89">
            <v>6</v>
          </cell>
          <cell r="Q89">
            <v>6</v>
          </cell>
          <cell r="R89">
            <v>5</v>
          </cell>
          <cell r="S89">
            <v>6</v>
          </cell>
          <cell r="T89">
            <v>68</v>
          </cell>
        </row>
        <row r="90">
          <cell r="G90" t="str">
            <v>105454-P.S.R. CUNLAGUA</v>
          </cell>
          <cell r="H90">
            <v>0</v>
          </cell>
          <cell r="I90">
            <v>3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1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1</v>
          </cell>
          <cell r="T90">
            <v>8</v>
          </cell>
        </row>
        <row r="91">
          <cell r="G91" t="str">
            <v>105455-P.S.R. CHILLEPIN</v>
          </cell>
          <cell r="H91">
            <v>5</v>
          </cell>
          <cell r="I91">
            <v>1</v>
          </cell>
          <cell r="J91">
            <v>0</v>
          </cell>
          <cell r="K91">
            <v>2</v>
          </cell>
          <cell r="L91">
            <v>0</v>
          </cell>
          <cell r="M91">
            <v>3</v>
          </cell>
          <cell r="N91">
            <v>2</v>
          </cell>
          <cell r="O91">
            <v>2</v>
          </cell>
          <cell r="P91">
            <v>3</v>
          </cell>
          <cell r="Q91">
            <v>2</v>
          </cell>
          <cell r="R91">
            <v>2</v>
          </cell>
          <cell r="S91">
            <v>4</v>
          </cell>
          <cell r="T91">
            <v>26</v>
          </cell>
        </row>
        <row r="92">
          <cell r="G92" t="str">
            <v>105456-P.S.R. LLIMPO</v>
          </cell>
          <cell r="H92">
            <v>2</v>
          </cell>
          <cell r="I92">
            <v>2</v>
          </cell>
          <cell r="J92">
            <v>4</v>
          </cell>
          <cell r="K92">
            <v>4</v>
          </cell>
          <cell r="L92">
            <v>5</v>
          </cell>
          <cell r="M92">
            <v>1</v>
          </cell>
          <cell r="N92">
            <v>5</v>
          </cell>
          <cell r="O92">
            <v>3</v>
          </cell>
          <cell r="P92">
            <v>4</v>
          </cell>
          <cell r="Q92">
            <v>6</v>
          </cell>
          <cell r="R92">
            <v>1</v>
          </cell>
          <cell r="S92">
            <v>2</v>
          </cell>
          <cell r="T92">
            <v>39</v>
          </cell>
        </row>
        <row r="93">
          <cell r="G93" t="str">
            <v>105457-P.S.R. SAN AGUSTIN</v>
          </cell>
          <cell r="H93">
            <v>0</v>
          </cell>
          <cell r="I93">
            <v>3</v>
          </cell>
          <cell r="J93">
            <v>3</v>
          </cell>
          <cell r="K93">
            <v>4</v>
          </cell>
          <cell r="L93">
            <v>2</v>
          </cell>
          <cell r="M93">
            <v>0</v>
          </cell>
          <cell r="N93">
            <v>2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6</v>
          </cell>
          <cell r="T93">
            <v>22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2</v>
          </cell>
          <cell r="K94">
            <v>4</v>
          </cell>
          <cell r="L94">
            <v>3</v>
          </cell>
          <cell r="M94">
            <v>0</v>
          </cell>
          <cell r="N94">
            <v>2</v>
          </cell>
          <cell r="O94">
            <v>4</v>
          </cell>
          <cell r="P94">
            <v>0</v>
          </cell>
          <cell r="R94">
            <v>0</v>
          </cell>
          <cell r="S94">
            <v>1</v>
          </cell>
          <cell r="T94">
            <v>16</v>
          </cell>
        </row>
        <row r="95">
          <cell r="G95" t="str">
            <v>105491-P.S.R. QUELEN BAJO</v>
          </cell>
          <cell r="H95">
            <v>1</v>
          </cell>
          <cell r="I95">
            <v>3</v>
          </cell>
          <cell r="J95">
            <v>1</v>
          </cell>
          <cell r="K95">
            <v>2</v>
          </cell>
          <cell r="L95">
            <v>4</v>
          </cell>
          <cell r="M95">
            <v>5</v>
          </cell>
          <cell r="N95">
            <v>3</v>
          </cell>
          <cell r="O95">
            <v>4</v>
          </cell>
          <cell r="P95">
            <v>3</v>
          </cell>
          <cell r="Q95">
            <v>3</v>
          </cell>
          <cell r="R95">
            <v>2</v>
          </cell>
          <cell r="S95">
            <v>1</v>
          </cell>
          <cell r="T95">
            <v>32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2</v>
          </cell>
          <cell r="R96">
            <v>1</v>
          </cell>
          <cell r="S96">
            <v>0</v>
          </cell>
          <cell r="T96">
            <v>10</v>
          </cell>
        </row>
        <row r="97">
          <cell r="G97" t="str">
            <v>105501-P.S.R. ARBOLEDA GRANDE</v>
          </cell>
          <cell r="H97">
            <v>0</v>
          </cell>
          <cell r="I97">
            <v>5</v>
          </cell>
          <cell r="J97">
            <v>6</v>
          </cell>
          <cell r="K97">
            <v>5</v>
          </cell>
          <cell r="L97">
            <v>1</v>
          </cell>
          <cell r="M97">
            <v>3</v>
          </cell>
          <cell r="N97">
            <v>2</v>
          </cell>
          <cell r="O97">
            <v>2</v>
          </cell>
          <cell r="P97">
            <v>1</v>
          </cell>
          <cell r="Q97">
            <v>1</v>
          </cell>
          <cell r="R97">
            <v>3</v>
          </cell>
          <cell r="S97">
            <v>0</v>
          </cell>
          <cell r="T97">
            <v>29</v>
          </cell>
        </row>
        <row r="98">
          <cell r="G98" t="str">
            <v>04301-OVALLE</v>
          </cell>
          <cell r="H98">
            <v>176</v>
          </cell>
          <cell r="I98">
            <v>122</v>
          </cell>
          <cell r="J98">
            <v>211</v>
          </cell>
          <cell r="K98">
            <v>203</v>
          </cell>
          <cell r="L98">
            <v>168</v>
          </cell>
          <cell r="M98">
            <v>228</v>
          </cell>
          <cell r="N98">
            <v>172</v>
          </cell>
          <cell r="O98">
            <v>198</v>
          </cell>
          <cell r="P98">
            <v>126</v>
          </cell>
          <cell r="Q98">
            <v>87</v>
          </cell>
          <cell r="R98">
            <v>76</v>
          </cell>
          <cell r="S98">
            <v>238</v>
          </cell>
          <cell r="T98">
            <v>2005</v>
          </cell>
        </row>
        <row r="99">
          <cell r="G99" t="str">
            <v>105315-CES. RURAL C. DE TAMAYA</v>
          </cell>
          <cell r="H99">
            <v>13</v>
          </cell>
          <cell r="I99">
            <v>1</v>
          </cell>
          <cell r="J99">
            <v>24</v>
          </cell>
          <cell r="K99">
            <v>7</v>
          </cell>
          <cell r="L99">
            <v>7</v>
          </cell>
          <cell r="M99">
            <v>8</v>
          </cell>
          <cell r="N99">
            <v>9</v>
          </cell>
          <cell r="O99">
            <v>3</v>
          </cell>
          <cell r="P99">
            <v>5</v>
          </cell>
          <cell r="Q99">
            <v>2</v>
          </cell>
          <cell r="R99">
            <v>5</v>
          </cell>
          <cell r="S99">
            <v>14</v>
          </cell>
          <cell r="T99">
            <v>98</v>
          </cell>
        </row>
        <row r="100">
          <cell r="G100" t="str">
            <v>105317-CES. JORGE JORDAN D.</v>
          </cell>
          <cell r="H100">
            <v>114</v>
          </cell>
          <cell r="I100">
            <v>41</v>
          </cell>
          <cell r="J100">
            <v>81</v>
          </cell>
          <cell r="K100">
            <v>82</v>
          </cell>
          <cell r="L100">
            <v>85</v>
          </cell>
          <cell r="M100">
            <v>69</v>
          </cell>
          <cell r="N100">
            <v>59</v>
          </cell>
          <cell r="O100">
            <v>47</v>
          </cell>
          <cell r="P100">
            <v>45</v>
          </cell>
          <cell r="Q100">
            <v>4</v>
          </cell>
          <cell r="R100">
            <v>1</v>
          </cell>
          <cell r="S100">
            <v>0</v>
          </cell>
          <cell r="T100">
            <v>628</v>
          </cell>
        </row>
        <row r="101">
          <cell r="G101" t="str">
            <v>105322-CES. MARCOS MACUADA</v>
          </cell>
          <cell r="H101">
            <v>30</v>
          </cell>
          <cell r="I101">
            <v>33</v>
          </cell>
          <cell r="J101">
            <v>65</v>
          </cell>
          <cell r="K101">
            <v>55</v>
          </cell>
          <cell r="L101">
            <v>34</v>
          </cell>
          <cell r="M101">
            <v>93</v>
          </cell>
          <cell r="N101">
            <v>58</v>
          </cell>
          <cell r="O101">
            <v>117</v>
          </cell>
          <cell r="P101">
            <v>54</v>
          </cell>
          <cell r="Q101">
            <v>54</v>
          </cell>
          <cell r="R101">
            <v>48</v>
          </cell>
          <cell r="S101">
            <v>141</v>
          </cell>
          <cell r="T101">
            <v>782</v>
          </cell>
        </row>
        <row r="102">
          <cell r="G102" t="str">
            <v>105324-CES. SOTAQUI</v>
          </cell>
          <cell r="H102">
            <v>5</v>
          </cell>
          <cell r="I102">
            <v>5</v>
          </cell>
          <cell r="J102">
            <v>6</v>
          </cell>
          <cell r="K102">
            <v>17</v>
          </cell>
          <cell r="L102">
            <v>5</v>
          </cell>
          <cell r="M102">
            <v>8</v>
          </cell>
          <cell r="N102">
            <v>2</v>
          </cell>
          <cell r="O102">
            <v>8</v>
          </cell>
          <cell r="P102">
            <v>6</v>
          </cell>
          <cell r="Q102">
            <v>6</v>
          </cell>
          <cell r="R102">
            <v>8</v>
          </cell>
          <cell r="S102">
            <v>27</v>
          </cell>
          <cell r="T102">
            <v>103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1</v>
          </cell>
          <cell r="K103">
            <v>2</v>
          </cell>
          <cell r="L103">
            <v>2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7</v>
          </cell>
        </row>
        <row r="104">
          <cell r="G104" t="str">
            <v>105416-P.S.R. CAMARICO                  </v>
          </cell>
          <cell r="I104">
            <v>0</v>
          </cell>
          <cell r="J104">
            <v>5</v>
          </cell>
          <cell r="K104">
            <v>4</v>
          </cell>
          <cell r="L104">
            <v>5</v>
          </cell>
          <cell r="M104">
            <v>2</v>
          </cell>
          <cell r="N104">
            <v>2</v>
          </cell>
          <cell r="O104">
            <v>0</v>
          </cell>
          <cell r="P104">
            <v>1</v>
          </cell>
          <cell r="Q104">
            <v>1</v>
          </cell>
          <cell r="S104">
            <v>2</v>
          </cell>
          <cell r="T104">
            <v>22</v>
          </cell>
        </row>
        <row r="105">
          <cell r="G105" t="str">
            <v>105417-P.S.R. ALCONES BAJOS</v>
          </cell>
          <cell r="I105">
            <v>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6</v>
          </cell>
          <cell r="T105">
            <v>9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0</v>
          </cell>
          <cell r="L107">
            <v>4</v>
          </cell>
          <cell r="M107">
            <v>1</v>
          </cell>
          <cell r="N107">
            <v>1</v>
          </cell>
          <cell r="O107">
            <v>1</v>
          </cell>
          <cell r="P107">
            <v>6</v>
          </cell>
          <cell r="Q107">
            <v>1</v>
          </cell>
          <cell r="R107">
            <v>3</v>
          </cell>
          <cell r="S107">
            <v>3</v>
          </cell>
          <cell r="T107">
            <v>24</v>
          </cell>
        </row>
        <row r="108">
          <cell r="G108" t="str">
            <v>105422-P.S.R. HORNILLOS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</row>
        <row r="110">
          <cell r="G110" t="str">
            <v>105439-P.S.R. CERRO BLANCO</v>
          </cell>
          <cell r="H110">
            <v>0</v>
          </cell>
          <cell r="I110">
            <v>1</v>
          </cell>
          <cell r="J110">
            <v>0</v>
          </cell>
          <cell r="K110">
            <v>4</v>
          </cell>
          <cell r="L110">
            <v>0</v>
          </cell>
          <cell r="M110">
            <v>8</v>
          </cell>
          <cell r="N110">
            <v>4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17</v>
          </cell>
        </row>
        <row r="111">
          <cell r="G111" t="str">
            <v>105507-P.S.R. HUAMALATA</v>
          </cell>
          <cell r="H111">
            <v>1</v>
          </cell>
          <cell r="I111">
            <v>2</v>
          </cell>
          <cell r="J111">
            <v>4</v>
          </cell>
          <cell r="K111">
            <v>5</v>
          </cell>
          <cell r="L111">
            <v>5</v>
          </cell>
          <cell r="M111">
            <v>1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R111">
            <v>5</v>
          </cell>
          <cell r="S111">
            <v>4</v>
          </cell>
          <cell r="T111">
            <v>35</v>
          </cell>
        </row>
        <row r="112">
          <cell r="G112" t="str">
            <v>105510-P.S.R. RECOLETA</v>
          </cell>
          <cell r="H112">
            <v>1</v>
          </cell>
          <cell r="I112">
            <v>1</v>
          </cell>
          <cell r="J112">
            <v>6</v>
          </cell>
          <cell r="K112">
            <v>4</v>
          </cell>
          <cell r="L112">
            <v>1</v>
          </cell>
          <cell r="M112">
            <v>3</v>
          </cell>
          <cell r="N112">
            <v>5</v>
          </cell>
          <cell r="O112">
            <v>2</v>
          </cell>
          <cell r="P112">
            <v>0</v>
          </cell>
          <cell r="Q112">
            <v>1</v>
          </cell>
          <cell r="R112">
            <v>0</v>
          </cell>
          <cell r="S112">
            <v>1</v>
          </cell>
          <cell r="T112">
            <v>25</v>
          </cell>
        </row>
        <row r="113">
          <cell r="G113" t="str">
            <v>105722-CECOF SAN JOSE DE LA DEHESA</v>
          </cell>
          <cell r="H113">
            <v>11</v>
          </cell>
          <cell r="I113">
            <v>30</v>
          </cell>
          <cell r="J113">
            <v>12</v>
          </cell>
          <cell r="K113">
            <v>20</v>
          </cell>
          <cell r="L113">
            <v>17</v>
          </cell>
          <cell r="M113">
            <v>23</v>
          </cell>
          <cell r="N113">
            <v>16</v>
          </cell>
          <cell r="O113">
            <v>11</v>
          </cell>
          <cell r="P113">
            <v>3</v>
          </cell>
          <cell r="Q113">
            <v>1</v>
          </cell>
          <cell r="R113">
            <v>1</v>
          </cell>
          <cell r="S113">
            <v>8</v>
          </cell>
          <cell r="T113">
            <v>153</v>
          </cell>
        </row>
        <row r="114">
          <cell r="G114" t="str">
            <v>105723-CECOF LIMARI</v>
          </cell>
          <cell r="H114">
            <v>1</v>
          </cell>
          <cell r="I114">
            <v>5</v>
          </cell>
          <cell r="J114">
            <v>3</v>
          </cell>
          <cell r="K114">
            <v>3</v>
          </cell>
          <cell r="L114">
            <v>3</v>
          </cell>
          <cell r="M114">
            <v>11</v>
          </cell>
          <cell r="N114">
            <v>10</v>
          </cell>
          <cell r="O114">
            <v>5</v>
          </cell>
          <cell r="P114">
            <v>5</v>
          </cell>
          <cell r="Q114">
            <v>14</v>
          </cell>
          <cell r="R114">
            <v>4</v>
          </cell>
          <cell r="S114">
            <v>32</v>
          </cell>
          <cell r="T114">
            <v>96</v>
          </cell>
        </row>
        <row r="115">
          <cell r="G115" t="str">
            <v>200258-CECOF LOS COPIHUES</v>
          </cell>
          <cell r="Q115">
            <v>3</v>
          </cell>
          <cell r="R115">
            <v>0</v>
          </cell>
          <cell r="S115">
            <v>0</v>
          </cell>
          <cell r="T115">
            <v>3</v>
          </cell>
        </row>
        <row r="116">
          <cell r="G116" t="str">
            <v>04302-COMBARBALÁ</v>
          </cell>
          <cell r="H116">
            <v>16</v>
          </cell>
          <cell r="I116">
            <v>17</v>
          </cell>
          <cell r="J116">
            <v>20</v>
          </cell>
          <cell r="K116">
            <v>29</v>
          </cell>
          <cell r="L116">
            <v>32</v>
          </cell>
          <cell r="M116">
            <v>28</v>
          </cell>
          <cell r="N116">
            <v>9</v>
          </cell>
          <cell r="O116">
            <v>24</v>
          </cell>
          <cell r="P116">
            <v>37</v>
          </cell>
          <cell r="Q116">
            <v>26</v>
          </cell>
          <cell r="R116">
            <v>14</v>
          </cell>
          <cell r="S116">
            <v>34</v>
          </cell>
          <cell r="T116">
            <v>286</v>
          </cell>
        </row>
        <row r="117">
          <cell r="G117" t="str">
            <v>105105-HOSPITAL COMBARBALA</v>
          </cell>
          <cell r="H117">
            <v>10</v>
          </cell>
          <cell r="I117">
            <v>11</v>
          </cell>
          <cell r="J117">
            <v>6</v>
          </cell>
          <cell r="K117">
            <v>11</v>
          </cell>
          <cell r="L117">
            <v>8</v>
          </cell>
          <cell r="M117">
            <v>3</v>
          </cell>
          <cell r="N117">
            <v>3</v>
          </cell>
          <cell r="O117">
            <v>8</v>
          </cell>
          <cell r="P117">
            <v>13</v>
          </cell>
          <cell r="Q117">
            <v>5</v>
          </cell>
          <cell r="R117">
            <v>2</v>
          </cell>
          <cell r="S117">
            <v>29</v>
          </cell>
          <cell r="T117">
            <v>109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1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</v>
          </cell>
          <cell r="T118">
            <v>4</v>
          </cell>
        </row>
        <row r="119">
          <cell r="G119" t="str">
            <v>105434-P.S.R. SAN MARCOS</v>
          </cell>
          <cell r="H119">
            <v>0</v>
          </cell>
          <cell r="I119">
            <v>1</v>
          </cell>
          <cell r="J119">
            <v>4</v>
          </cell>
          <cell r="K119">
            <v>1</v>
          </cell>
          <cell r="L119">
            <v>4</v>
          </cell>
          <cell r="M119">
            <v>11</v>
          </cell>
          <cell r="N119">
            <v>1</v>
          </cell>
          <cell r="O119">
            <v>0</v>
          </cell>
          <cell r="P119">
            <v>2</v>
          </cell>
          <cell r="Q119">
            <v>2</v>
          </cell>
          <cell r="R119">
            <v>1</v>
          </cell>
          <cell r="S119">
            <v>0</v>
          </cell>
          <cell r="T119">
            <v>27</v>
          </cell>
        </row>
        <row r="120">
          <cell r="G120" t="str">
            <v>105441-P.S.R. MANQUEHUA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2</v>
          </cell>
          <cell r="R120">
            <v>7</v>
          </cell>
          <cell r="S120">
            <v>2</v>
          </cell>
          <cell r="T120">
            <v>22</v>
          </cell>
        </row>
        <row r="121">
          <cell r="G121" t="str">
            <v>105459-P.S.R. BARRANCAS                </v>
          </cell>
          <cell r="H121">
            <v>0</v>
          </cell>
          <cell r="I121">
            <v>1</v>
          </cell>
          <cell r="J121">
            <v>3</v>
          </cell>
          <cell r="K121">
            <v>2</v>
          </cell>
          <cell r="L121">
            <v>1</v>
          </cell>
          <cell r="M121">
            <v>0</v>
          </cell>
          <cell r="N121">
            <v>1</v>
          </cell>
          <cell r="O121">
            <v>1</v>
          </cell>
          <cell r="P121">
            <v>1</v>
          </cell>
          <cell r="Q121">
            <v>0</v>
          </cell>
          <cell r="R121">
            <v>1</v>
          </cell>
          <cell r="S121">
            <v>0</v>
          </cell>
          <cell r="T121">
            <v>11</v>
          </cell>
        </row>
        <row r="122">
          <cell r="G122" t="str">
            <v>105460-P.S.R. COGOTI 18</v>
          </cell>
          <cell r="H122">
            <v>1</v>
          </cell>
          <cell r="I122">
            <v>0</v>
          </cell>
          <cell r="J122">
            <v>2</v>
          </cell>
          <cell r="K122">
            <v>6</v>
          </cell>
          <cell r="L122">
            <v>0</v>
          </cell>
          <cell r="M122">
            <v>0</v>
          </cell>
          <cell r="N122">
            <v>1</v>
          </cell>
          <cell r="O122">
            <v>2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13</v>
          </cell>
        </row>
        <row r="123">
          <cell r="G123" t="str">
            <v>105461-P.S.R. EL HUACHO</v>
          </cell>
          <cell r="H123">
            <v>1</v>
          </cell>
          <cell r="I123">
            <v>0</v>
          </cell>
          <cell r="K123">
            <v>2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S123">
            <v>0</v>
          </cell>
          <cell r="T123">
            <v>4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1</v>
          </cell>
          <cell r="M124">
            <v>1</v>
          </cell>
          <cell r="N124">
            <v>0</v>
          </cell>
          <cell r="O124">
            <v>2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8</v>
          </cell>
        </row>
        <row r="125">
          <cell r="G125" t="str">
            <v>105463-P.S.R. QUILITAPIA</v>
          </cell>
          <cell r="H125">
            <v>0</v>
          </cell>
          <cell r="I125">
            <v>2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0</v>
          </cell>
          <cell r="O125">
            <v>7</v>
          </cell>
          <cell r="P125">
            <v>11</v>
          </cell>
          <cell r="Q125">
            <v>2</v>
          </cell>
          <cell r="R125">
            <v>0</v>
          </cell>
          <cell r="S125">
            <v>1</v>
          </cell>
          <cell r="T125">
            <v>28</v>
          </cell>
        </row>
        <row r="126">
          <cell r="G126" t="str">
            <v>105464-P.S.R. LA LIGUA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3</v>
          </cell>
          <cell r="M126">
            <v>4</v>
          </cell>
          <cell r="N126">
            <v>1</v>
          </cell>
          <cell r="O126">
            <v>0</v>
          </cell>
          <cell r="P126">
            <v>0</v>
          </cell>
          <cell r="Q126">
            <v>7</v>
          </cell>
          <cell r="R126">
            <v>0</v>
          </cell>
          <cell r="S126">
            <v>0</v>
          </cell>
          <cell r="T126">
            <v>17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3</v>
          </cell>
          <cell r="M127">
            <v>0</v>
          </cell>
          <cell r="N127">
            <v>1</v>
          </cell>
          <cell r="O127">
            <v>1</v>
          </cell>
          <cell r="P127">
            <v>3</v>
          </cell>
          <cell r="Q127">
            <v>4</v>
          </cell>
          <cell r="R127">
            <v>1</v>
          </cell>
          <cell r="S127">
            <v>0</v>
          </cell>
          <cell r="T127">
            <v>14</v>
          </cell>
        </row>
        <row r="128">
          <cell r="G128" t="str">
            <v>105466-P.S.R. VALLE HERMOSO</v>
          </cell>
          <cell r="H128">
            <v>1</v>
          </cell>
          <cell r="I128">
            <v>0</v>
          </cell>
          <cell r="K128">
            <v>1</v>
          </cell>
          <cell r="L128">
            <v>4</v>
          </cell>
          <cell r="N128">
            <v>0</v>
          </cell>
          <cell r="O128">
            <v>1</v>
          </cell>
          <cell r="P128">
            <v>0</v>
          </cell>
          <cell r="Q128">
            <v>1</v>
          </cell>
          <cell r="R128">
            <v>2</v>
          </cell>
          <cell r="S128">
            <v>0</v>
          </cell>
          <cell r="T128">
            <v>10</v>
          </cell>
        </row>
        <row r="129">
          <cell r="G129" t="str">
            <v>105490-P.S.R. EL DURAZNO</v>
          </cell>
          <cell r="H129">
            <v>3</v>
          </cell>
          <cell r="I129">
            <v>1</v>
          </cell>
          <cell r="J129">
            <v>2</v>
          </cell>
          <cell r="K129">
            <v>0</v>
          </cell>
          <cell r="L129">
            <v>3</v>
          </cell>
          <cell r="M129">
            <v>0</v>
          </cell>
          <cell r="N129">
            <v>1</v>
          </cell>
          <cell r="O129">
            <v>0</v>
          </cell>
          <cell r="P129">
            <v>5</v>
          </cell>
          <cell r="Q129">
            <v>3</v>
          </cell>
          <cell r="S129">
            <v>1</v>
          </cell>
          <cell r="T129">
            <v>19</v>
          </cell>
        </row>
        <row r="130">
          <cell r="G130" t="str">
            <v>04304-MONTE PATRIA</v>
          </cell>
          <cell r="H130">
            <v>19</v>
          </cell>
          <cell r="I130">
            <v>15</v>
          </cell>
          <cell r="J130">
            <v>41</v>
          </cell>
          <cell r="K130">
            <v>49</v>
          </cell>
          <cell r="L130">
            <v>46</v>
          </cell>
          <cell r="M130">
            <v>143</v>
          </cell>
          <cell r="N130">
            <v>32</v>
          </cell>
          <cell r="O130">
            <v>50</v>
          </cell>
          <cell r="P130">
            <v>80</v>
          </cell>
          <cell r="Q130">
            <v>32</v>
          </cell>
          <cell r="R130">
            <v>45</v>
          </cell>
          <cell r="S130">
            <v>52</v>
          </cell>
          <cell r="T130">
            <v>604</v>
          </cell>
        </row>
        <row r="131">
          <cell r="G131" t="str">
            <v>105307-CES. RURAL MONTE PATRIA</v>
          </cell>
          <cell r="H131">
            <v>1</v>
          </cell>
          <cell r="I131">
            <v>2</v>
          </cell>
          <cell r="J131">
            <v>3</v>
          </cell>
          <cell r="K131">
            <v>3</v>
          </cell>
          <cell r="L131">
            <v>4</v>
          </cell>
          <cell r="M131">
            <v>49</v>
          </cell>
          <cell r="N131">
            <v>4</v>
          </cell>
          <cell r="O131">
            <v>25</v>
          </cell>
          <cell r="P131">
            <v>42</v>
          </cell>
          <cell r="Q131">
            <v>7</v>
          </cell>
          <cell r="R131">
            <v>12</v>
          </cell>
          <cell r="S131">
            <v>17</v>
          </cell>
          <cell r="T131">
            <v>169</v>
          </cell>
        </row>
        <row r="132">
          <cell r="G132" t="str">
            <v>105311-CES. RURAL CHAÑARAL ALTO</v>
          </cell>
          <cell r="H132">
            <v>5</v>
          </cell>
          <cell r="I132">
            <v>0</v>
          </cell>
          <cell r="J132">
            <v>11</v>
          </cell>
          <cell r="K132">
            <v>8</v>
          </cell>
          <cell r="L132">
            <v>9</v>
          </cell>
          <cell r="M132">
            <v>17</v>
          </cell>
          <cell r="N132">
            <v>7</v>
          </cell>
          <cell r="O132">
            <v>7</v>
          </cell>
          <cell r="P132">
            <v>11</v>
          </cell>
          <cell r="Q132">
            <v>10</v>
          </cell>
          <cell r="R132">
            <v>6</v>
          </cell>
          <cell r="S132">
            <v>0</v>
          </cell>
          <cell r="T132">
            <v>91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>
            <v>3</v>
          </cell>
          <cell r="N133">
            <v>10</v>
          </cell>
          <cell r="O133">
            <v>4</v>
          </cell>
          <cell r="P133">
            <v>9</v>
          </cell>
          <cell r="Q133">
            <v>0</v>
          </cell>
          <cell r="R133">
            <v>1</v>
          </cell>
          <cell r="S133">
            <v>13</v>
          </cell>
          <cell r="T133">
            <v>43</v>
          </cell>
        </row>
        <row r="134">
          <cell r="G134" t="str">
            <v>105318-CES. RURAL EL PALQUI</v>
          </cell>
          <cell r="H134">
            <v>7</v>
          </cell>
          <cell r="I134">
            <v>7</v>
          </cell>
          <cell r="J134">
            <v>11</v>
          </cell>
          <cell r="K134">
            <v>9</v>
          </cell>
          <cell r="L134">
            <v>7</v>
          </cell>
          <cell r="M134">
            <v>60</v>
          </cell>
          <cell r="N134">
            <v>0</v>
          </cell>
          <cell r="O134">
            <v>7</v>
          </cell>
          <cell r="P134">
            <v>5</v>
          </cell>
          <cell r="Q134">
            <v>6</v>
          </cell>
          <cell r="R134">
            <v>14</v>
          </cell>
          <cell r="S134">
            <v>13</v>
          </cell>
          <cell r="T134">
            <v>146</v>
          </cell>
        </row>
        <row r="135">
          <cell r="G135" t="str">
            <v>105425-P.S.R. CHILECITO</v>
          </cell>
          <cell r="H135">
            <v>3</v>
          </cell>
          <cell r="I135">
            <v>0</v>
          </cell>
          <cell r="J135">
            <v>3</v>
          </cell>
          <cell r="K135">
            <v>0</v>
          </cell>
          <cell r="L135">
            <v>0</v>
          </cell>
          <cell r="M135">
            <v>6</v>
          </cell>
          <cell r="N135">
            <v>1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3</v>
          </cell>
          <cell r="T135">
            <v>17</v>
          </cell>
        </row>
        <row r="136">
          <cell r="G136" t="str">
            <v>105427-P.S.R. HACIENDA VALDIVIA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2</v>
          </cell>
          <cell r="M136">
            <v>3</v>
          </cell>
          <cell r="N136">
            <v>1</v>
          </cell>
          <cell r="O136">
            <v>0</v>
          </cell>
          <cell r="P136">
            <v>1</v>
          </cell>
          <cell r="Q136">
            <v>0</v>
          </cell>
          <cell r="R136">
            <v>3</v>
          </cell>
          <cell r="S136">
            <v>2</v>
          </cell>
          <cell r="T136">
            <v>19</v>
          </cell>
        </row>
        <row r="137">
          <cell r="G137" t="str">
            <v>105428-P.S.R. HUATULAME</v>
          </cell>
          <cell r="I137">
            <v>0</v>
          </cell>
          <cell r="J137">
            <v>3</v>
          </cell>
          <cell r="K137">
            <v>4</v>
          </cell>
          <cell r="L137">
            <v>1</v>
          </cell>
          <cell r="M137">
            <v>1</v>
          </cell>
          <cell r="N137">
            <v>1</v>
          </cell>
          <cell r="P137">
            <v>0</v>
          </cell>
          <cell r="Q137">
            <v>0</v>
          </cell>
          <cell r="R137">
            <v>5</v>
          </cell>
          <cell r="T137">
            <v>15</v>
          </cell>
        </row>
        <row r="138">
          <cell r="G138" t="str">
            <v>105430-P.S.R. MIALQUI</v>
          </cell>
          <cell r="H138">
            <v>0</v>
          </cell>
          <cell r="I138">
            <v>3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6</v>
          </cell>
        </row>
        <row r="139">
          <cell r="G139" t="str">
            <v>105431-P.S.R. PEDREGAL</v>
          </cell>
          <cell r="H139">
            <v>1</v>
          </cell>
          <cell r="I139">
            <v>1</v>
          </cell>
          <cell r="J139">
            <v>2</v>
          </cell>
          <cell r="K139">
            <v>4</v>
          </cell>
          <cell r="L139">
            <v>4</v>
          </cell>
          <cell r="M139">
            <v>1</v>
          </cell>
          <cell r="N139">
            <v>4</v>
          </cell>
          <cell r="O139">
            <v>2</v>
          </cell>
          <cell r="P139">
            <v>1</v>
          </cell>
          <cell r="Q139">
            <v>1</v>
          </cell>
          <cell r="R139">
            <v>2</v>
          </cell>
          <cell r="S139">
            <v>0</v>
          </cell>
          <cell r="T139">
            <v>23</v>
          </cell>
        </row>
        <row r="140">
          <cell r="G140" t="str">
            <v>105432-P.S.R. RAPEL</v>
          </cell>
          <cell r="H140">
            <v>0</v>
          </cell>
          <cell r="I140">
            <v>1</v>
          </cell>
          <cell r="J140">
            <v>3</v>
          </cell>
          <cell r="K140">
            <v>16</v>
          </cell>
          <cell r="L140">
            <v>6</v>
          </cell>
          <cell r="M140">
            <v>0</v>
          </cell>
          <cell r="N140">
            <v>4</v>
          </cell>
          <cell r="O140">
            <v>2</v>
          </cell>
          <cell r="P140">
            <v>3</v>
          </cell>
          <cell r="Q140">
            <v>4</v>
          </cell>
          <cell r="R140">
            <v>0</v>
          </cell>
          <cell r="S140">
            <v>1</v>
          </cell>
          <cell r="T140">
            <v>40</v>
          </cell>
        </row>
        <row r="141">
          <cell r="G141" t="str">
            <v>105435-P.S.R. TULAHUEN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6</v>
          </cell>
          <cell r="Q141">
            <v>4</v>
          </cell>
          <cell r="R141">
            <v>1</v>
          </cell>
          <cell r="S141">
            <v>1</v>
          </cell>
          <cell r="T141">
            <v>14</v>
          </cell>
        </row>
        <row r="142">
          <cell r="G142" t="str">
            <v>105436-P.S.R. EL MAITEN</v>
          </cell>
          <cell r="H142">
            <v>1</v>
          </cell>
          <cell r="I142">
            <v>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0</v>
          </cell>
          <cell r="O142">
            <v>2</v>
          </cell>
          <cell r="P142">
            <v>2</v>
          </cell>
          <cell r="Q142">
            <v>0</v>
          </cell>
          <cell r="R142">
            <v>1</v>
          </cell>
          <cell r="S142">
            <v>2</v>
          </cell>
          <cell r="T142">
            <v>16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  <cell r="T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  <cell r="O144">
            <v>22</v>
          </cell>
          <cell r="P144">
            <v>0</v>
          </cell>
          <cell r="Q144">
            <v>28</v>
          </cell>
          <cell r="R144">
            <v>1</v>
          </cell>
          <cell r="S144">
            <v>24</v>
          </cell>
          <cell r="T144">
            <v>164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37</v>
          </cell>
          <cell r="K145">
            <v>10</v>
          </cell>
          <cell r="L145">
            <v>17</v>
          </cell>
          <cell r="M145">
            <v>25</v>
          </cell>
          <cell r="N145">
            <v>0</v>
          </cell>
          <cell r="O145">
            <v>22</v>
          </cell>
          <cell r="P145">
            <v>0</v>
          </cell>
          <cell r="Q145">
            <v>28</v>
          </cell>
          <cell r="R145">
            <v>1</v>
          </cell>
          <cell r="S145">
            <v>23</v>
          </cell>
          <cell r="T145">
            <v>163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G147" t="str">
            <v>105442-P.S.R. SAN PEDRO DE QUILES</v>
          </cell>
          <cell r="M147">
            <v>0</v>
          </cell>
          <cell r="T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1</v>
          </cell>
          <cell r="T148">
            <v>1</v>
          </cell>
        </row>
        <row r="149">
          <cell r="G149" t="str">
            <v>04305-RIO HURTADO</v>
          </cell>
          <cell r="H149">
            <v>25</v>
          </cell>
          <cell r="I149">
            <v>0</v>
          </cell>
          <cell r="J149">
            <v>10</v>
          </cell>
          <cell r="K149">
            <v>12</v>
          </cell>
          <cell r="L149">
            <v>7</v>
          </cell>
          <cell r="M149">
            <v>7</v>
          </cell>
          <cell r="N149">
            <v>16</v>
          </cell>
          <cell r="O149">
            <v>21</v>
          </cell>
          <cell r="P149">
            <v>7</v>
          </cell>
          <cell r="Q149">
            <v>27</v>
          </cell>
          <cell r="R149">
            <v>35</v>
          </cell>
          <cell r="S149">
            <v>13</v>
          </cell>
          <cell r="T149">
            <v>180</v>
          </cell>
        </row>
        <row r="150">
          <cell r="G150" t="str">
            <v>105310-CES. RURAL PICHASCA</v>
          </cell>
          <cell r="H150">
            <v>13</v>
          </cell>
          <cell r="J150">
            <v>1</v>
          </cell>
          <cell r="K150">
            <v>3</v>
          </cell>
          <cell r="L150">
            <v>0</v>
          </cell>
          <cell r="M150">
            <v>4</v>
          </cell>
          <cell r="N150">
            <v>9</v>
          </cell>
          <cell r="O150">
            <v>5</v>
          </cell>
          <cell r="P150">
            <v>0</v>
          </cell>
          <cell r="Q150">
            <v>1</v>
          </cell>
          <cell r="R150">
            <v>5</v>
          </cell>
          <cell r="S150">
            <v>9</v>
          </cell>
          <cell r="T150">
            <v>50</v>
          </cell>
        </row>
        <row r="151">
          <cell r="G151" t="str">
            <v>105409-P.S.R. EL CHAÑAR</v>
          </cell>
          <cell r="H151">
            <v>2</v>
          </cell>
          <cell r="I151">
            <v>0</v>
          </cell>
          <cell r="K151">
            <v>1</v>
          </cell>
          <cell r="L151">
            <v>0</v>
          </cell>
          <cell r="M151">
            <v>2</v>
          </cell>
          <cell r="N151">
            <v>0</v>
          </cell>
          <cell r="O151">
            <v>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12</v>
          </cell>
        </row>
        <row r="152">
          <cell r="G152" t="str">
            <v>105410-P.S.R. HURTADO</v>
          </cell>
          <cell r="H152">
            <v>9</v>
          </cell>
          <cell r="I152">
            <v>0</v>
          </cell>
          <cell r="J152">
            <v>3</v>
          </cell>
          <cell r="K152">
            <v>6</v>
          </cell>
          <cell r="L152">
            <v>3</v>
          </cell>
          <cell r="M152">
            <v>1</v>
          </cell>
          <cell r="N152">
            <v>0</v>
          </cell>
          <cell r="O152">
            <v>2</v>
          </cell>
          <cell r="P152">
            <v>2</v>
          </cell>
          <cell r="Q152">
            <v>1</v>
          </cell>
          <cell r="R152">
            <v>1</v>
          </cell>
          <cell r="T152">
            <v>28</v>
          </cell>
        </row>
        <row r="153">
          <cell r="G153" t="str">
            <v>105411-P.S.R. LAS BREAS</v>
          </cell>
          <cell r="H153">
            <v>0</v>
          </cell>
          <cell r="I153">
            <v>0</v>
          </cell>
          <cell r="J153">
            <v>1</v>
          </cell>
          <cell r="L153">
            <v>0</v>
          </cell>
          <cell r="M153">
            <v>0</v>
          </cell>
          <cell r="N153">
            <v>1</v>
          </cell>
          <cell r="P153">
            <v>2</v>
          </cell>
          <cell r="R153">
            <v>3</v>
          </cell>
          <cell r="S153">
            <v>2</v>
          </cell>
          <cell r="T153">
            <v>9</v>
          </cell>
        </row>
        <row r="154">
          <cell r="G154" t="str">
            <v>105413-P.S.R. SAMO ALTO</v>
          </cell>
          <cell r="J154">
            <v>3</v>
          </cell>
          <cell r="K154">
            <v>2</v>
          </cell>
          <cell r="L154">
            <v>0</v>
          </cell>
          <cell r="M154">
            <v>0</v>
          </cell>
          <cell r="N154">
            <v>1</v>
          </cell>
          <cell r="O154">
            <v>3</v>
          </cell>
          <cell r="P154">
            <v>2</v>
          </cell>
          <cell r="Q154">
            <v>17</v>
          </cell>
          <cell r="R154">
            <v>9</v>
          </cell>
          <cell r="S154">
            <v>1</v>
          </cell>
          <cell r="T154">
            <v>38</v>
          </cell>
        </row>
        <row r="155">
          <cell r="G155" t="str">
            <v>105414-P.S.R. SERON</v>
          </cell>
          <cell r="H155">
            <v>1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N155">
            <v>1</v>
          </cell>
          <cell r="O155">
            <v>6</v>
          </cell>
          <cell r="P155">
            <v>0</v>
          </cell>
          <cell r="Q155">
            <v>7</v>
          </cell>
          <cell r="R155">
            <v>11</v>
          </cell>
          <cell r="T155">
            <v>28</v>
          </cell>
        </row>
        <row r="156">
          <cell r="G156" t="str">
            <v>105503-P.S.R. TABAQUEROS</v>
          </cell>
          <cell r="H156">
            <v>0</v>
          </cell>
          <cell r="L156">
            <v>4</v>
          </cell>
          <cell r="M156">
            <v>0</v>
          </cell>
          <cell r="N156">
            <v>4</v>
          </cell>
          <cell r="O156">
            <v>0</v>
          </cell>
          <cell r="P156">
            <v>0</v>
          </cell>
          <cell r="Q156">
            <v>1</v>
          </cell>
          <cell r="R156">
            <v>6</v>
          </cell>
          <cell r="S156">
            <v>0</v>
          </cell>
          <cell r="T156">
            <v>15</v>
          </cell>
        </row>
        <row r="157">
          <cell r="G157" t="str">
            <v>Total general</v>
          </cell>
          <cell r="H157">
            <v>901</v>
          </cell>
          <cell r="I157">
            <v>846</v>
          </cell>
          <cell r="J157">
            <v>1337</v>
          </cell>
          <cell r="K157">
            <v>1229</v>
          </cell>
          <cell r="L157">
            <v>1123</v>
          </cell>
          <cell r="M157">
            <v>1232</v>
          </cell>
          <cell r="N157">
            <v>1024</v>
          </cell>
          <cell r="O157">
            <v>1190</v>
          </cell>
          <cell r="P157">
            <v>1185</v>
          </cell>
          <cell r="Q157">
            <v>1053</v>
          </cell>
          <cell r="R157">
            <v>752</v>
          </cell>
          <cell r="S157">
            <v>1419</v>
          </cell>
          <cell r="T157">
            <v>13291</v>
          </cell>
        </row>
      </sheetData>
      <sheetData sheetId="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6068</v>
          </cell>
          <cell r="I4">
            <v>6068</v>
          </cell>
        </row>
        <row r="5">
          <cell r="G5" t="str">
            <v>105300-CES. CARDENAL CARO</v>
          </cell>
          <cell r="H5">
            <v>861</v>
          </cell>
          <cell r="I5">
            <v>861</v>
          </cell>
        </row>
        <row r="6">
          <cell r="G6" t="str">
            <v>105301-CES. LAS COMPAÑIAS</v>
          </cell>
          <cell r="H6">
            <v>807</v>
          </cell>
          <cell r="I6">
            <v>807</v>
          </cell>
        </row>
        <row r="7">
          <cell r="G7" t="str">
            <v>105302-CES. PEDRO AGUIRRE C.</v>
          </cell>
          <cell r="H7">
            <v>999</v>
          </cell>
          <cell r="I7">
            <v>999</v>
          </cell>
        </row>
        <row r="8">
          <cell r="G8" t="str">
            <v>105313-CES. SCHAFFHAUSER</v>
          </cell>
          <cell r="H8">
            <v>1067</v>
          </cell>
          <cell r="I8">
            <v>1067</v>
          </cell>
        </row>
        <row r="9">
          <cell r="G9" t="str">
            <v>105319-CES. CARDENAL R.S.H.</v>
          </cell>
          <cell r="H9">
            <v>851</v>
          </cell>
          <cell r="I9">
            <v>851</v>
          </cell>
        </row>
        <row r="10">
          <cell r="G10" t="str">
            <v>105325-CESFAM JUAN PABLO II</v>
          </cell>
          <cell r="H10">
            <v>738</v>
          </cell>
          <cell r="I10">
            <v>738</v>
          </cell>
        </row>
        <row r="11">
          <cell r="G11" t="str">
            <v>105400-P.S.R. ALGARROBITO            </v>
          </cell>
          <cell r="H11">
            <v>317</v>
          </cell>
          <cell r="I11">
            <v>317</v>
          </cell>
        </row>
        <row r="12">
          <cell r="G12" t="str">
            <v>105401-P.S.R. LAS ROJAS</v>
          </cell>
          <cell r="H12">
            <v>18</v>
          </cell>
          <cell r="I12">
            <v>18</v>
          </cell>
        </row>
        <row r="13">
          <cell r="G13" t="str">
            <v>105402-P.S.R. EL ROMERO</v>
          </cell>
          <cell r="H13">
            <v>31</v>
          </cell>
          <cell r="I13">
            <v>31</v>
          </cell>
        </row>
        <row r="14">
          <cell r="G14" t="str">
            <v>105499-P.S.R. LAMBERT</v>
          </cell>
          <cell r="H14">
            <v>32</v>
          </cell>
          <cell r="I14">
            <v>32</v>
          </cell>
        </row>
        <row r="15">
          <cell r="G15" t="str">
            <v>105700-CECOF VILLA EL INDIO</v>
          </cell>
          <cell r="H15">
            <v>115</v>
          </cell>
          <cell r="I15">
            <v>115</v>
          </cell>
        </row>
        <row r="16">
          <cell r="G16" t="str">
            <v>105701-CECOF VILLA ALEMANIA</v>
          </cell>
          <cell r="H16">
            <v>89</v>
          </cell>
          <cell r="I16">
            <v>89</v>
          </cell>
        </row>
        <row r="17">
          <cell r="G17" t="str">
            <v>105702-CECOF VILLA LAMBERT</v>
          </cell>
          <cell r="H17">
            <v>143</v>
          </cell>
          <cell r="I17">
            <v>143</v>
          </cell>
        </row>
        <row r="18">
          <cell r="G18" t="str">
            <v>04102-COQUIMBO</v>
          </cell>
          <cell r="H18">
            <v>8188</v>
          </cell>
          <cell r="I18">
            <v>8188</v>
          </cell>
        </row>
        <row r="19">
          <cell r="G19" t="str">
            <v>105100-HOSPITAL COQUIMBO</v>
          </cell>
          <cell r="H19">
            <v>37</v>
          </cell>
          <cell r="I19">
            <v>37</v>
          </cell>
        </row>
        <row r="20">
          <cell r="G20" t="str">
            <v>105303-CES. SAN JUAN</v>
          </cell>
          <cell r="H20">
            <v>1510</v>
          </cell>
          <cell r="I20">
            <v>1510</v>
          </cell>
        </row>
        <row r="21">
          <cell r="G21" t="str">
            <v>105304-CES. SANTA CECILIA</v>
          </cell>
          <cell r="H21">
            <v>932</v>
          </cell>
          <cell r="I21">
            <v>932</v>
          </cell>
        </row>
        <row r="22">
          <cell r="G22" t="str">
            <v>105305-CES. TIERRAS BLANCAS</v>
          </cell>
          <cell r="H22">
            <v>3332</v>
          </cell>
          <cell r="I22">
            <v>3332</v>
          </cell>
        </row>
        <row r="23">
          <cell r="G23" t="str">
            <v>105321-CES. RURAL  TONGOY</v>
          </cell>
          <cell r="H23">
            <v>283</v>
          </cell>
          <cell r="I23">
            <v>283</v>
          </cell>
        </row>
        <row r="24">
          <cell r="G24" t="str">
            <v>105323-CES. DR. SERGIO AGUILAR</v>
          </cell>
          <cell r="H24">
            <v>1532</v>
          </cell>
          <cell r="I24">
            <v>1532</v>
          </cell>
        </row>
        <row r="25">
          <cell r="G25" t="str">
            <v>105404-P.S.R. EL TANGUE                         </v>
          </cell>
          <cell r="H25">
            <v>96</v>
          </cell>
          <cell r="I25">
            <v>96</v>
          </cell>
        </row>
        <row r="26">
          <cell r="G26" t="str">
            <v>105405-P.S.R. GUANAQUEROS</v>
          </cell>
          <cell r="H26">
            <v>81</v>
          </cell>
          <cell r="I26">
            <v>81</v>
          </cell>
        </row>
        <row r="27">
          <cell r="G27" t="str">
            <v>105406-P.S.R. PAN DE AZUCAR</v>
          </cell>
          <cell r="H27">
            <v>254</v>
          </cell>
          <cell r="I27">
            <v>254</v>
          </cell>
        </row>
        <row r="28">
          <cell r="G28" t="str">
            <v>105407-P.S.R. TAMBILLOS</v>
          </cell>
          <cell r="H28">
            <v>26</v>
          </cell>
          <cell r="I28">
            <v>26</v>
          </cell>
        </row>
        <row r="29">
          <cell r="G29" t="str">
            <v>105705-CECOF EL ALBA</v>
          </cell>
          <cell r="H29">
            <v>105</v>
          </cell>
          <cell r="I29">
            <v>105</v>
          </cell>
        </row>
        <row r="30">
          <cell r="G30" t="str">
            <v>04103-ANDACOLLO</v>
          </cell>
          <cell r="H30">
            <v>378</v>
          </cell>
          <cell r="I30">
            <v>378</v>
          </cell>
        </row>
        <row r="31">
          <cell r="G31" t="str">
            <v>105106-HOSPITAL ANDACOLLO</v>
          </cell>
          <cell r="H31">
            <v>378</v>
          </cell>
          <cell r="I31">
            <v>378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230</v>
          </cell>
          <cell r="I37">
            <v>230</v>
          </cell>
        </row>
        <row r="38">
          <cell r="G38" t="str">
            <v>105306-CES. PAIHUANO</v>
          </cell>
          <cell r="H38">
            <v>124</v>
          </cell>
          <cell r="I38">
            <v>124</v>
          </cell>
        </row>
        <row r="39">
          <cell r="G39" t="str">
            <v>105475-P.S.R. HORCON</v>
          </cell>
          <cell r="H39">
            <v>34</v>
          </cell>
          <cell r="I39">
            <v>34</v>
          </cell>
        </row>
        <row r="40">
          <cell r="G40" t="str">
            <v>105476-P.S.R. MONTE GRANDE</v>
          </cell>
          <cell r="H40">
            <v>25</v>
          </cell>
          <cell r="I40">
            <v>25</v>
          </cell>
        </row>
        <row r="41">
          <cell r="G41" t="str">
            <v>105477-P.S.R. PISCO ELQUI</v>
          </cell>
          <cell r="H41">
            <v>47</v>
          </cell>
          <cell r="I41">
            <v>47</v>
          </cell>
        </row>
        <row r="42">
          <cell r="G42" t="str">
            <v>04106-VICUÑA</v>
          </cell>
          <cell r="H42">
            <v>1133</v>
          </cell>
          <cell r="I42">
            <v>1133</v>
          </cell>
        </row>
        <row r="43">
          <cell r="G43" t="str">
            <v>105107-HOSPITAL VICUÑA</v>
          </cell>
          <cell r="H43">
            <v>586</v>
          </cell>
          <cell r="I43">
            <v>586</v>
          </cell>
        </row>
        <row r="44">
          <cell r="G44" t="str">
            <v>105467-P.S.R. DIAGUITAS</v>
          </cell>
          <cell r="H44">
            <v>74</v>
          </cell>
          <cell r="I44">
            <v>74</v>
          </cell>
        </row>
        <row r="45">
          <cell r="G45" t="str">
            <v>105468-P.S.R. EL MOLLE</v>
          </cell>
          <cell r="H45">
            <v>33</v>
          </cell>
          <cell r="I45">
            <v>33</v>
          </cell>
        </row>
        <row r="46">
          <cell r="G46" t="str">
            <v>105469-P.S.R. EL TAMBO</v>
          </cell>
          <cell r="H46">
            <v>67</v>
          </cell>
          <cell r="I46">
            <v>67</v>
          </cell>
        </row>
        <row r="47">
          <cell r="G47" t="str">
            <v>105470-P.S.R. HUANTA</v>
          </cell>
          <cell r="H47">
            <v>2</v>
          </cell>
          <cell r="I47">
            <v>2</v>
          </cell>
        </row>
        <row r="48">
          <cell r="G48" t="str">
            <v>105471-P.S.R. PERALILLO</v>
          </cell>
          <cell r="H48">
            <v>92</v>
          </cell>
          <cell r="I48">
            <v>92</v>
          </cell>
        </row>
        <row r="49">
          <cell r="G49" t="str">
            <v>105472-P.S.R. RIVADAVIA</v>
          </cell>
          <cell r="H49">
            <v>62</v>
          </cell>
          <cell r="I49">
            <v>62</v>
          </cell>
        </row>
        <row r="50">
          <cell r="G50" t="str">
            <v>105473-P.S.R. TALCUNA</v>
          </cell>
          <cell r="H50">
            <v>46</v>
          </cell>
          <cell r="I50">
            <v>46</v>
          </cell>
        </row>
        <row r="51">
          <cell r="G51" t="str">
            <v>105474-P.S.R. CHAPILCA</v>
          </cell>
          <cell r="H51">
            <v>19</v>
          </cell>
          <cell r="I51">
            <v>19</v>
          </cell>
        </row>
        <row r="52">
          <cell r="G52" t="str">
            <v>105502-P.S.R. CALINGASTA</v>
          </cell>
          <cell r="H52">
            <v>134</v>
          </cell>
          <cell r="I52">
            <v>134</v>
          </cell>
        </row>
        <row r="53">
          <cell r="G53" t="str">
            <v>105509-P.S.R. GUALLIGUAICA</v>
          </cell>
          <cell r="H53">
            <v>18</v>
          </cell>
          <cell r="I53">
            <v>18</v>
          </cell>
        </row>
        <row r="54">
          <cell r="G54" t="str">
            <v>04201-ILLAPEL</v>
          </cell>
          <cell r="H54">
            <v>1261</v>
          </cell>
          <cell r="I54">
            <v>1261</v>
          </cell>
        </row>
        <row r="55">
          <cell r="G55" t="str">
            <v>105103-HOSPITAL ILLAPEL</v>
          </cell>
          <cell r="H55">
            <v>516</v>
          </cell>
          <cell r="I55">
            <v>516</v>
          </cell>
        </row>
        <row r="56">
          <cell r="G56" t="str">
            <v>105326-CESFAM SAN RAFAEL</v>
          </cell>
          <cell r="H56">
            <v>333</v>
          </cell>
          <cell r="I56">
            <v>333</v>
          </cell>
        </row>
        <row r="57">
          <cell r="G57" t="str">
            <v>105443-P.S.R. CARCAMO                   </v>
          </cell>
          <cell r="H57">
            <v>53</v>
          </cell>
          <cell r="I57">
            <v>53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34</v>
          </cell>
          <cell r="I59">
            <v>34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34</v>
          </cell>
          <cell r="I62">
            <v>34</v>
          </cell>
        </row>
        <row r="63">
          <cell r="G63" t="str">
            <v>105449-P.S.R. TUNGA NORTE</v>
          </cell>
          <cell r="H63">
            <v>15</v>
          </cell>
          <cell r="I63">
            <v>15</v>
          </cell>
        </row>
        <row r="64">
          <cell r="G64" t="str">
            <v>105485-P.S.R. PLAN DE HORNOS</v>
          </cell>
          <cell r="H64">
            <v>53</v>
          </cell>
          <cell r="I64">
            <v>53</v>
          </cell>
        </row>
        <row r="65">
          <cell r="G65" t="str">
            <v>105486-P.S.R. TUNGA SUR</v>
          </cell>
          <cell r="H65">
            <v>22</v>
          </cell>
          <cell r="I65">
            <v>22</v>
          </cell>
        </row>
        <row r="66">
          <cell r="G66" t="str">
            <v>105487-P.S.R. CAÑAS UNO</v>
          </cell>
          <cell r="H66">
            <v>81</v>
          </cell>
          <cell r="I66">
            <v>81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25</v>
          </cell>
          <cell r="I68">
            <v>25</v>
          </cell>
        </row>
        <row r="69">
          <cell r="G69" t="str">
            <v>04202-CANELA</v>
          </cell>
          <cell r="H69">
            <v>454</v>
          </cell>
          <cell r="I69">
            <v>454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102</v>
          </cell>
          <cell r="I71">
            <v>102</v>
          </cell>
        </row>
        <row r="72">
          <cell r="G72" t="str">
            <v>105451-P.S.R. AGUA FRIA</v>
          </cell>
          <cell r="H72">
            <v>23</v>
          </cell>
          <cell r="I72">
            <v>23</v>
          </cell>
        </row>
        <row r="73">
          <cell r="G73" t="str">
            <v>105482-P.S.R. CANELA ALTA</v>
          </cell>
          <cell r="H73">
            <v>55</v>
          </cell>
          <cell r="I73">
            <v>55</v>
          </cell>
        </row>
        <row r="74">
          <cell r="G74" t="str">
            <v>105483-P.S.R. LOS RULOS</v>
          </cell>
          <cell r="H74">
            <v>9</v>
          </cell>
          <cell r="I74">
            <v>9</v>
          </cell>
        </row>
        <row r="75">
          <cell r="G75" t="str">
            <v>105484-P.S.R. HUENTELAUQUEN</v>
          </cell>
          <cell r="H75">
            <v>37</v>
          </cell>
          <cell r="I75">
            <v>37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14</v>
          </cell>
          <cell r="I77">
            <v>14</v>
          </cell>
        </row>
        <row r="78">
          <cell r="G78" t="str">
            <v>105497-P.S.R. JABONERIA</v>
          </cell>
          <cell r="H78">
            <v>7</v>
          </cell>
          <cell r="I78">
            <v>7</v>
          </cell>
        </row>
        <row r="79">
          <cell r="G79" t="str">
            <v>105498-P.S.R. QUEBRADA DE LINARES</v>
          </cell>
          <cell r="H79">
            <v>4</v>
          </cell>
          <cell r="I79">
            <v>4</v>
          </cell>
        </row>
        <row r="80">
          <cell r="G80" t="str">
            <v>04203-LOS VILOS</v>
          </cell>
          <cell r="H80">
            <v>827</v>
          </cell>
          <cell r="I80">
            <v>827</v>
          </cell>
        </row>
        <row r="81">
          <cell r="G81" t="str">
            <v>105108-HOSPITAL LOS VILOS</v>
          </cell>
          <cell r="H81">
            <v>519</v>
          </cell>
          <cell r="I81">
            <v>519</v>
          </cell>
        </row>
        <row r="82">
          <cell r="G82" t="str">
            <v>105478-P.S.R. CAIMANES                   </v>
          </cell>
          <cell r="H82">
            <v>152</v>
          </cell>
          <cell r="I82">
            <v>152</v>
          </cell>
        </row>
        <row r="83">
          <cell r="G83" t="str">
            <v>105479-P.S.R. GUANGUALI</v>
          </cell>
          <cell r="H83">
            <v>36</v>
          </cell>
          <cell r="I83">
            <v>36</v>
          </cell>
        </row>
        <row r="84">
          <cell r="G84" t="str">
            <v>105480-P.S.R. QUILIMARI</v>
          </cell>
          <cell r="H84">
            <v>69</v>
          </cell>
          <cell r="I84">
            <v>69</v>
          </cell>
        </row>
        <row r="85">
          <cell r="G85" t="str">
            <v>105481-P.S.R. TILAMA</v>
          </cell>
          <cell r="H85">
            <v>25</v>
          </cell>
          <cell r="I85">
            <v>25</v>
          </cell>
        </row>
        <row r="86">
          <cell r="G86" t="str">
            <v>105511-P.S.R. LOS CONDORES</v>
          </cell>
          <cell r="H86">
            <v>26</v>
          </cell>
          <cell r="I86">
            <v>26</v>
          </cell>
        </row>
        <row r="87">
          <cell r="G87" t="str">
            <v>04204-SALAMANCA</v>
          </cell>
          <cell r="H87">
            <v>1198</v>
          </cell>
          <cell r="I87">
            <v>1198</v>
          </cell>
        </row>
        <row r="88">
          <cell r="G88" t="str">
            <v>105104-HOSPITAL SALAMANCA</v>
          </cell>
          <cell r="H88">
            <v>507</v>
          </cell>
          <cell r="I88">
            <v>507</v>
          </cell>
        </row>
        <row r="89">
          <cell r="G89" t="str">
            <v>105452-P.S.R. CUNCUMEN                 </v>
          </cell>
          <cell r="H89">
            <v>327</v>
          </cell>
          <cell r="I89">
            <v>327</v>
          </cell>
        </row>
        <row r="90">
          <cell r="G90" t="str">
            <v>105453-P.S.R. TRANQUILLA</v>
          </cell>
          <cell r="H90">
            <v>43</v>
          </cell>
          <cell r="I90">
            <v>43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49</v>
          </cell>
          <cell r="I92">
            <v>49</v>
          </cell>
        </row>
        <row r="93">
          <cell r="G93" t="str">
            <v>105456-P.S.R. LLIMPO</v>
          </cell>
          <cell r="H93">
            <v>55</v>
          </cell>
          <cell r="I93">
            <v>55</v>
          </cell>
        </row>
        <row r="94">
          <cell r="G94" t="str">
            <v>105457-P.S.R. SAN AGUSTIN</v>
          </cell>
          <cell r="H94">
            <v>47</v>
          </cell>
          <cell r="I94">
            <v>47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50</v>
          </cell>
          <cell r="I96">
            <v>50</v>
          </cell>
        </row>
        <row r="97">
          <cell r="G97" t="str">
            <v>105492-P.S.R. CAMISA</v>
          </cell>
          <cell r="H97">
            <v>35</v>
          </cell>
          <cell r="I97">
            <v>35</v>
          </cell>
        </row>
        <row r="98">
          <cell r="G98" t="str">
            <v>105501-P.S.R. ARBOLEDA GRANDE</v>
          </cell>
          <cell r="H98">
            <v>31</v>
          </cell>
          <cell r="I98">
            <v>31</v>
          </cell>
        </row>
        <row r="99">
          <cell r="G99" t="str">
            <v>04301-OVALLE</v>
          </cell>
          <cell r="H99">
            <v>4093</v>
          </cell>
          <cell r="I99">
            <v>4093</v>
          </cell>
        </row>
        <row r="100">
          <cell r="G100" t="str">
            <v>105315-CES. RURAL C. DE TAMAYA</v>
          </cell>
          <cell r="H100">
            <v>260</v>
          </cell>
          <cell r="I100">
            <v>260</v>
          </cell>
        </row>
        <row r="101">
          <cell r="G101" t="str">
            <v>105317-CES. JORGE JORDAN D.</v>
          </cell>
          <cell r="H101">
            <v>1140</v>
          </cell>
          <cell r="I101">
            <v>1140</v>
          </cell>
        </row>
        <row r="102">
          <cell r="G102" t="str">
            <v>105322-CES. MARCOS MACUADA</v>
          </cell>
          <cell r="H102">
            <v>1287</v>
          </cell>
          <cell r="I102">
            <v>1287</v>
          </cell>
        </row>
        <row r="103">
          <cell r="G103" t="str">
            <v>105324-CES. SOTAQUI</v>
          </cell>
          <cell r="H103">
            <v>241</v>
          </cell>
          <cell r="I103">
            <v>241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46</v>
          </cell>
          <cell r="I106">
            <v>46</v>
          </cell>
        </row>
        <row r="107">
          <cell r="G107" t="str">
            <v>105419-P.S.R. LAS SOSSAS</v>
          </cell>
          <cell r="H107">
            <v>28</v>
          </cell>
          <cell r="I107">
            <v>28</v>
          </cell>
        </row>
        <row r="108">
          <cell r="G108" t="str">
            <v>105420-P.S.R. LIMARI</v>
          </cell>
          <cell r="H108">
            <v>153</v>
          </cell>
          <cell r="I108">
            <v>153</v>
          </cell>
        </row>
        <row r="109">
          <cell r="G109" t="str">
            <v>105422-P.S.R. HORNILLOS</v>
          </cell>
          <cell r="H109">
            <v>29</v>
          </cell>
          <cell r="I109">
            <v>29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16</v>
          </cell>
          <cell r="I111">
            <v>16</v>
          </cell>
        </row>
        <row r="112">
          <cell r="G112" t="str">
            <v>105507-P.S.R. HUAMALATA</v>
          </cell>
          <cell r="H112">
            <v>103</v>
          </cell>
          <cell r="I112">
            <v>103</v>
          </cell>
        </row>
        <row r="113">
          <cell r="G113" t="str">
            <v>105510-P.S.R. RECOLETA</v>
          </cell>
          <cell r="H113">
            <v>88</v>
          </cell>
          <cell r="I113">
            <v>88</v>
          </cell>
        </row>
        <row r="114">
          <cell r="G114" t="str">
            <v>105722-CECOF SAN JOSE DE LA DEHESA</v>
          </cell>
          <cell r="H114">
            <v>259</v>
          </cell>
          <cell r="I114">
            <v>259</v>
          </cell>
        </row>
        <row r="115">
          <cell r="G115" t="str">
            <v>105723-CECOF LIMARI</v>
          </cell>
          <cell r="H115">
            <v>149</v>
          </cell>
          <cell r="I115">
            <v>149</v>
          </cell>
        </row>
        <row r="116">
          <cell r="G116" t="str">
            <v>200258-CECOF LOS COPIHUES</v>
          </cell>
          <cell r="H116">
            <v>64</v>
          </cell>
          <cell r="I116">
            <v>64</v>
          </cell>
        </row>
        <row r="117">
          <cell r="G117" t="str">
            <v>04302-COMBARBALÁ</v>
          </cell>
          <cell r="H117">
            <v>582</v>
          </cell>
          <cell r="I117">
            <v>582</v>
          </cell>
        </row>
        <row r="118">
          <cell r="G118" t="str">
            <v>105105-HOSPITAL COMBARBALA</v>
          </cell>
          <cell r="H118">
            <v>261</v>
          </cell>
          <cell r="I118">
            <v>261</v>
          </cell>
        </row>
        <row r="119">
          <cell r="G119" t="str">
            <v>105433-P.S.R. SAN LORENZO</v>
          </cell>
          <cell r="H119">
            <v>3</v>
          </cell>
          <cell r="I119">
            <v>3</v>
          </cell>
        </row>
        <row r="120">
          <cell r="G120" t="str">
            <v>105434-P.S.R. SAN MARCOS</v>
          </cell>
          <cell r="H120">
            <v>47</v>
          </cell>
          <cell r="I120">
            <v>47</v>
          </cell>
        </row>
        <row r="121">
          <cell r="G121" t="str">
            <v>105441-P.S.R. MANQUEHUA</v>
          </cell>
          <cell r="H121">
            <v>23</v>
          </cell>
          <cell r="I121">
            <v>23</v>
          </cell>
        </row>
        <row r="122">
          <cell r="G122" t="str">
            <v>105459-P.S.R. BARRANCAS                </v>
          </cell>
          <cell r="H122">
            <v>31</v>
          </cell>
          <cell r="I122">
            <v>31</v>
          </cell>
        </row>
        <row r="123">
          <cell r="G123" t="str">
            <v>105460-P.S.R. COGOTI 18</v>
          </cell>
          <cell r="H123">
            <v>52</v>
          </cell>
          <cell r="I123">
            <v>52</v>
          </cell>
        </row>
        <row r="124">
          <cell r="G124" t="str">
            <v>105461-P.S.R. EL HUACHO</v>
          </cell>
          <cell r="H124">
            <v>10</v>
          </cell>
          <cell r="I124">
            <v>10</v>
          </cell>
        </row>
        <row r="125">
          <cell r="G125" t="str">
            <v>105462-P.S.R. EL SAUCE</v>
          </cell>
          <cell r="H125">
            <v>22</v>
          </cell>
          <cell r="I125">
            <v>22</v>
          </cell>
        </row>
        <row r="126">
          <cell r="G126" t="str">
            <v>105463-P.S.R. QUILITAPIA</v>
          </cell>
          <cell r="H126">
            <v>51</v>
          </cell>
          <cell r="I126">
            <v>51</v>
          </cell>
        </row>
        <row r="127">
          <cell r="G127" t="str">
            <v>105464-P.S.R. LA LIGUA</v>
          </cell>
          <cell r="H127">
            <v>30</v>
          </cell>
          <cell r="I127">
            <v>30</v>
          </cell>
        </row>
        <row r="128">
          <cell r="G128" t="str">
            <v>105465-P.S.R. RAMADILLA</v>
          </cell>
          <cell r="H128">
            <v>20</v>
          </cell>
          <cell r="I128">
            <v>20</v>
          </cell>
        </row>
        <row r="129">
          <cell r="G129" t="str">
            <v>105466-P.S.R. VALLE HERMOSO</v>
          </cell>
          <cell r="H129">
            <v>13</v>
          </cell>
          <cell r="I129">
            <v>13</v>
          </cell>
        </row>
        <row r="130">
          <cell r="G130" t="str">
            <v>105490-P.S.R. EL DURAZNO</v>
          </cell>
          <cell r="H130">
            <v>19</v>
          </cell>
          <cell r="I130">
            <v>19</v>
          </cell>
        </row>
        <row r="131">
          <cell r="G131" t="str">
            <v>04304-MONTE PATRIA</v>
          </cell>
          <cell r="H131">
            <v>1223</v>
          </cell>
          <cell r="I131">
            <v>1223</v>
          </cell>
        </row>
        <row r="132">
          <cell r="G132" t="str">
            <v>105307-CES. RURAL MONTE PATRIA</v>
          </cell>
          <cell r="H132">
            <v>324</v>
          </cell>
          <cell r="I132">
            <v>324</v>
          </cell>
        </row>
        <row r="133">
          <cell r="G133" t="str">
            <v>105311-CES. RURAL CHAÑARAL ALTO</v>
          </cell>
          <cell r="H133">
            <v>156</v>
          </cell>
          <cell r="I133">
            <v>156</v>
          </cell>
        </row>
        <row r="134">
          <cell r="G134" t="str">
            <v>105312-CES. RURAL CAREN</v>
          </cell>
          <cell r="H134">
            <v>121</v>
          </cell>
          <cell r="I134">
            <v>121</v>
          </cell>
        </row>
        <row r="135">
          <cell r="G135" t="str">
            <v>105318-CES. RURAL EL PALQUI</v>
          </cell>
          <cell r="H135">
            <v>364</v>
          </cell>
          <cell r="I135">
            <v>364</v>
          </cell>
        </row>
        <row r="136">
          <cell r="G136" t="str">
            <v>105425-P.S.R. CHILECITO</v>
          </cell>
          <cell r="H136">
            <v>17</v>
          </cell>
          <cell r="I136">
            <v>17</v>
          </cell>
        </row>
        <row r="137">
          <cell r="G137" t="str">
            <v>105427-P.S.R. HACIENDA VALDIVIA</v>
          </cell>
          <cell r="H137">
            <v>35</v>
          </cell>
          <cell r="I137">
            <v>35</v>
          </cell>
        </row>
        <row r="138">
          <cell r="G138" t="str">
            <v>105428-P.S.R. HUATULAME</v>
          </cell>
          <cell r="H138">
            <v>34</v>
          </cell>
          <cell r="I138">
            <v>34</v>
          </cell>
        </row>
        <row r="139">
          <cell r="G139" t="str">
            <v>105430-P.S.R. MIALQUI</v>
          </cell>
          <cell r="H139">
            <v>16</v>
          </cell>
          <cell r="I139">
            <v>16</v>
          </cell>
        </row>
        <row r="140">
          <cell r="G140" t="str">
            <v>105431-P.S.R. PEDREGAL</v>
          </cell>
          <cell r="H140">
            <v>31</v>
          </cell>
          <cell r="I140">
            <v>31</v>
          </cell>
        </row>
        <row r="141">
          <cell r="G141" t="str">
            <v>105432-P.S.R. RAPEL</v>
          </cell>
          <cell r="H141">
            <v>38</v>
          </cell>
          <cell r="I141">
            <v>38</v>
          </cell>
        </row>
        <row r="142">
          <cell r="G142" t="str">
            <v>105435-P.S.R. TULAHUEN</v>
          </cell>
          <cell r="H142">
            <v>49</v>
          </cell>
          <cell r="I142">
            <v>49</v>
          </cell>
        </row>
        <row r="143">
          <cell r="G143" t="str">
            <v>105436-P.S.R. EL MAITEN</v>
          </cell>
          <cell r="H143">
            <v>17</v>
          </cell>
          <cell r="I143">
            <v>17</v>
          </cell>
        </row>
        <row r="144">
          <cell r="G144" t="str">
            <v>105489-P.S.R. RAMADAS DE TULAHUEN</v>
          </cell>
          <cell r="H144">
            <v>21</v>
          </cell>
          <cell r="I144">
            <v>21</v>
          </cell>
        </row>
        <row r="145">
          <cell r="G145" t="str">
            <v>04304-PUNITAQUI</v>
          </cell>
          <cell r="H145">
            <v>703</v>
          </cell>
          <cell r="I145">
            <v>703</v>
          </cell>
        </row>
        <row r="146">
          <cell r="G146" t="str">
            <v>105308-CES. RURAL PUNITAQUI</v>
          </cell>
          <cell r="H146">
            <v>589</v>
          </cell>
          <cell r="I146">
            <v>589</v>
          </cell>
        </row>
        <row r="147">
          <cell r="G147" t="str">
            <v>105440-P.S.R. DIVISADERO</v>
          </cell>
          <cell r="H147">
            <v>91</v>
          </cell>
          <cell r="I147">
            <v>91</v>
          </cell>
        </row>
        <row r="148">
          <cell r="G148" t="str">
            <v>105442-P.S.R. SAN PEDRO DE QUILES</v>
          </cell>
          <cell r="H148">
            <v>12</v>
          </cell>
          <cell r="I148">
            <v>12</v>
          </cell>
        </row>
        <row r="149">
          <cell r="G149" t="str">
            <v>105508-P.S.R. EL PARRAL DE QUILES  </v>
          </cell>
          <cell r="H149">
            <v>11</v>
          </cell>
          <cell r="I149">
            <v>11</v>
          </cell>
        </row>
        <row r="150">
          <cell r="G150" t="str">
            <v>04305-RIO HURTADO</v>
          </cell>
          <cell r="H150">
            <v>252</v>
          </cell>
          <cell r="I150">
            <v>252</v>
          </cell>
        </row>
        <row r="151">
          <cell r="G151" t="str">
            <v>105310-CES. RURAL PICHASCA</v>
          </cell>
          <cell r="H151">
            <v>100</v>
          </cell>
          <cell r="I151">
            <v>100</v>
          </cell>
        </row>
        <row r="152">
          <cell r="G152" t="str">
            <v>105409-P.S.R. EL CHAÑAR</v>
          </cell>
          <cell r="H152">
            <v>6</v>
          </cell>
          <cell r="I152">
            <v>6</v>
          </cell>
        </row>
        <row r="153">
          <cell r="G153" t="str">
            <v>105410-P.S.R. HURTADO</v>
          </cell>
          <cell r="H153">
            <v>30</v>
          </cell>
          <cell r="I153">
            <v>30</v>
          </cell>
        </row>
        <row r="154">
          <cell r="G154" t="str">
            <v>105411-P.S.R. LAS BREAS</v>
          </cell>
          <cell r="H154">
            <v>15</v>
          </cell>
          <cell r="I154">
            <v>15</v>
          </cell>
        </row>
        <row r="155">
          <cell r="G155" t="str">
            <v>105413-P.S.R. SAMO ALTO</v>
          </cell>
          <cell r="H155">
            <v>41</v>
          </cell>
          <cell r="I155">
            <v>41</v>
          </cell>
        </row>
        <row r="156">
          <cell r="G156" t="str">
            <v>105414-P.S.R. SERON</v>
          </cell>
          <cell r="H156">
            <v>37</v>
          </cell>
          <cell r="I156">
            <v>37</v>
          </cell>
        </row>
        <row r="157">
          <cell r="G157" t="str">
            <v>105503-P.S.R. TABAQUEROS</v>
          </cell>
          <cell r="H157">
            <v>23</v>
          </cell>
          <cell r="I157">
            <v>23</v>
          </cell>
        </row>
        <row r="158">
          <cell r="G158" t="str">
            <v>Total general</v>
          </cell>
          <cell r="H158">
            <v>26733</v>
          </cell>
          <cell r="I158">
            <v>26733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403</v>
          </cell>
          <cell r="I4">
            <v>653</v>
          </cell>
          <cell r="J4">
            <v>844</v>
          </cell>
          <cell r="K4">
            <v>772</v>
          </cell>
          <cell r="L4">
            <v>717</v>
          </cell>
          <cell r="M4">
            <v>1098</v>
          </cell>
          <cell r="N4">
            <v>840</v>
          </cell>
          <cell r="O4">
            <v>975</v>
          </cell>
          <cell r="P4">
            <v>1087</v>
          </cell>
          <cell r="Q4">
            <v>646</v>
          </cell>
          <cell r="R4">
            <v>190</v>
          </cell>
          <cell r="S4">
            <v>842</v>
          </cell>
          <cell r="T4">
            <v>9067</v>
          </cell>
        </row>
        <row r="5">
          <cell r="G5" t="str">
            <v>105300-CES. CARDENAL CARO</v>
          </cell>
          <cell r="H5">
            <v>58</v>
          </cell>
          <cell r="I5">
            <v>136</v>
          </cell>
          <cell r="J5">
            <v>78</v>
          </cell>
          <cell r="K5">
            <v>83</v>
          </cell>
          <cell r="L5">
            <v>151</v>
          </cell>
          <cell r="M5">
            <v>136</v>
          </cell>
          <cell r="N5">
            <v>229</v>
          </cell>
          <cell r="O5">
            <v>156</v>
          </cell>
          <cell r="P5">
            <v>207</v>
          </cell>
          <cell r="Q5">
            <v>137</v>
          </cell>
          <cell r="R5">
            <v>16</v>
          </cell>
          <cell r="S5">
            <v>118</v>
          </cell>
          <cell r="T5">
            <v>1505</v>
          </cell>
        </row>
        <row r="6">
          <cell r="G6" t="str">
            <v>105301-CES. LAS COMPAÑIAS</v>
          </cell>
          <cell r="H6">
            <v>87</v>
          </cell>
          <cell r="I6">
            <v>102</v>
          </cell>
          <cell r="J6">
            <v>124</v>
          </cell>
          <cell r="K6">
            <v>120</v>
          </cell>
          <cell r="L6">
            <v>108</v>
          </cell>
          <cell r="M6">
            <v>96</v>
          </cell>
          <cell r="N6">
            <v>148</v>
          </cell>
          <cell r="O6">
            <v>137</v>
          </cell>
          <cell r="P6">
            <v>148</v>
          </cell>
          <cell r="Q6">
            <v>49</v>
          </cell>
          <cell r="R6">
            <v>29</v>
          </cell>
          <cell r="S6">
            <v>173</v>
          </cell>
          <cell r="T6">
            <v>1321</v>
          </cell>
        </row>
        <row r="7">
          <cell r="G7" t="str">
            <v>105302-CES. PEDRO AGUIRRE C.</v>
          </cell>
          <cell r="H7">
            <v>69</v>
          </cell>
          <cell r="I7">
            <v>101</v>
          </cell>
          <cell r="J7">
            <v>95</v>
          </cell>
          <cell r="K7">
            <v>93</v>
          </cell>
          <cell r="L7">
            <v>76</v>
          </cell>
          <cell r="M7">
            <v>240</v>
          </cell>
          <cell r="N7">
            <v>110</v>
          </cell>
          <cell r="O7">
            <v>171</v>
          </cell>
          <cell r="P7">
            <v>269</v>
          </cell>
          <cell r="Q7">
            <v>120</v>
          </cell>
          <cell r="R7">
            <v>24</v>
          </cell>
          <cell r="S7">
            <v>118</v>
          </cell>
          <cell r="T7">
            <v>1486</v>
          </cell>
        </row>
        <row r="8">
          <cell r="G8" t="str">
            <v>105313-CES. SCHAFFHAUSER</v>
          </cell>
          <cell r="H8">
            <v>43</v>
          </cell>
          <cell r="I8">
            <v>209</v>
          </cell>
          <cell r="J8">
            <v>316</v>
          </cell>
          <cell r="K8">
            <v>173</v>
          </cell>
          <cell r="L8">
            <v>169</v>
          </cell>
          <cell r="M8">
            <v>343</v>
          </cell>
          <cell r="N8">
            <v>182</v>
          </cell>
          <cell r="O8">
            <v>336</v>
          </cell>
          <cell r="P8">
            <v>294</v>
          </cell>
          <cell r="Q8">
            <v>218</v>
          </cell>
          <cell r="R8">
            <v>46</v>
          </cell>
          <cell r="S8">
            <v>252</v>
          </cell>
          <cell r="T8">
            <v>2581</v>
          </cell>
        </row>
        <row r="9">
          <cell r="G9" t="str">
            <v>105319-CES. CARDENAL R.S.H.</v>
          </cell>
          <cell r="H9">
            <v>57</v>
          </cell>
          <cell r="I9">
            <v>32</v>
          </cell>
          <cell r="J9">
            <v>110</v>
          </cell>
          <cell r="K9">
            <v>98</v>
          </cell>
          <cell r="L9">
            <v>70</v>
          </cell>
          <cell r="M9">
            <v>133</v>
          </cell>
          <cell r="N9">
            <v>65</v>
          </cell>
          <cell r="O9">
            <v>68</v>
          </cell>
          <cell r="P9">
            <v>76</v>
          </cell>
          <cell r="Q9">
            <v>45</v>
          </cell>
          <cell r="R9">
            <v>41</v>
          </cell>
          <cell r="S9">
            <v>116</v>
          </cell>
          <cell r="T9">
            <v>911</v>
          </cell>
        </row>
        <row r="10">
          <cell r="G10" t="str">
            <v>105325-CESFAM JUAN PABLO II</v>
          </cell>
          <cell r="H10">
            <v>35</v>
          </cell>
          <cell r="I10">
            <v>8</v>
          </cell>
          <cell r="J10">
            <v>65</v>
          </cell>
          <cell r="K10">
            <v>151</v>
          </cell>
          <cell r="L10">
            <v>47</v>
          </cell>
          <cell r="M10">
            <v>87</v>
          </cell>
          <cell r="N10">
            <v>20</v>
          </cell>
          <cell r="O10">
            <v>39</v>
          </cell>
          <cell r="P10">
            <v>29</v>
          </cell>
          <cell r="Q10">
            <v>21</v>
          </cell>
          <cell r="R10">
            <v>6</v>
          </cell>
          <cell r="S10">
            <v>3</v>
          </cell>
          <cell r="T10">
            <v>511</v>
          </cell>
        </row>
        <row r="11">
          <cell r="G11" t="str">
            <v>105400-P.S.R. ALGARROBITO            </v>
          </cell>
          <cell r="H11">
            <v>21</v>
          </cell>
          <cell r="I11">
            <v>28</v>
          </cell>
          <cell r="J11">
            <v>17</v>
          </cell>
          <cell r="K11">
            <v>22</v>
          </cell>
          <cell r="L11">
            <v>40</v>
          </cell>
          <cell r="M11">
            <v>21</v>
          </cell>
          <cell r="N11">
            <v>28</v>
          </cell>
          <cell r="O11">
            <v>35</v>
          </cell>
          <cell r="P11">
            <v>24</v>
          </cell>
          <cell r="Q11">
            <v>21</v>
          </cell>
          <cell r="R11">
            <v>8</v>
          </cell>
          <cell r="S11">
            <v>18</v>
          </cell>
          <cell r="T11">
            <v>283</v>
          </cell>
        </row>
        <row r="12">
          <cell r="G12" t="str">
            <v>105401-P.S.R. LAS ROJAS</v>
          </cell>
          <cell r="H12">
            <v>8</v>
          </cell>
          <cell r="I12">
            <v>4</v>
          </cell>
          <cell r="J12">
            <v>4</v>
          </cell>
          <cell r="K12">
            <v>3</v>
          </cell>
          <cell r="L12">
            <v>5</v>
          </cell>
          <cell r="M12">
            <v>13</v>
          </cell>
          <cell r="N12">
            <v>3</v>
          </cell>
          <cell r="O12">
            <v>5</v>
          </cell>
          <cell r="P12">
            <v>6</v>
          </cell>
          <cell r="Q12">
            <v>6</v>
          </cell>
          <cell r="S12">
            <v>3</v>
          </cell>
          <cell r="T12">
            <v>60</v>
          </cell>
        </row>
        <row r="13">
          <cell r="G13" t="str">
            <v>105402-P.S.R. EL ROMERO</v>
          </cell>
          <cell r="H13">
            <v>1</v>
          </cell>
          <cell r="I13">
            <v>4</v>
          </cell>
          <cell r="J13">
            <v>0</v>
          </cell>
          <cell r="K13">
            <v>4</v>
          </cell>
          <cell r="L13">
            <v>23</v>
          </cell>
          <cell r="M13">
            <v>3</v>
          </cell>
          <cell r="N13">
            <v>7</v>
          </cell>
          <cell r="O13">
            <v>2</v>
          </cell>
          <cell r="P13">
            <v>2</v>
          </cell>
          <cell r="Q13">
            <v>0</v>
          </cell>
          <cell r="S13">
            <v>4</v>
          </cell>
          <cell r="T13">
            <v>50</v>
          </cell>
        </row>
        <row r="14">
          <cell r="G14" t="str">
            <v>105499-P.S.R. LAMBERT</v>
          </cell>
          <cell r="H14">
            <v>1</v>
          </cell>
          <cell r="I14">
            <v>5</v>
          </cell>
          <cell r="J14">
            <v>0</v>
          </cell>
          <cell r="K14">
            <v>0</v>
          </cell>
          <cell r="L14">
            <v>3</v>
          </cell>
          <cell r="M14">
            <v>4</v>
          </cell>
          <cell r="N14">
            <v>17</v>
          </cell>
          <cell r="O14">
            <v>2</v>
          </cell>
          <cell r="P14">
            <v>1</v>
          </cell>
          <cell r="Q14">
            <v>0</v>
          </cell>
          <cell r="R14">
            <v>0</v>
          </cell>
          <cell r="S14">
            <v>2</v>
          </cell>
          <cell r="T14">
            <v>35</v>
          </cell>
        </row>
        <row r="15">
          <cell r="G15" t="str">
            <v>105700-CECOF VILLA EL INDIO</v>
          </cell>
          <cell r="H15">
            <v>17</v>
          </cell>
          <cell r="I15">
            <v>17</v>
          </cell>
          <cell r="J15">
            <v>28</v>
          </cell>
          <cell r="K15">
            <v>13</v>
          </cell>
          <cell r="L15">
            <v>17</v>
          </cell>
          <cell r="M15">
            <v>9</v>
          </cell>
          <cell r="N15">
            <v>14</v>
          </cell>
          <cell r="O15">
            <v>10</v>
          </cell>
          <cell r="P15">
            <v>14</v>
          </cell>
          <cell r="Q15">
            <v>15</v>
          </cell>
          <cell r="R15">
            <v>11</v>
          </cell>
          <cell r="S15">
            <v>12</v>
          </cell>
          <cell r="T15">
            <v>177</v>
          </cell>
        </row>
        <row r="16">
          <cell r="G16" t="str">
            <v>105701-CECOF VILLA ALEMANIA</v>
          </cell>
          <cell r="H16">
            <v>3</v>
          </cell>
          <cell r="I16">
            <v>4</v>
          </cell>
          <cell r="J16">
            <v>2</v>
          </cell>
          <cell r="K16">
            <v>8</v>
          </cell>
          <cell r="L16">
            <v>4</v>
          </cell>
          <cell r="M16">
            <v>2</v>
          </cell>
          <cell r="N16">
            <v>2</v>
          </cell>
          <cell r="O16">
            <v>8</v>
          </cell>
          <cell r="P16">
            <v>4</v>
          </cell>
          <cell r="Q16">
            <v>5</v>
          </cell>
          <cell r="R16">
            <v>7</v>
          </cell>
          <cell r="S16">
            <v>2</v>
          </cell>
          <cell r="T16">
            <v>51</v>
          </cell>
        </row>
        <row r="17">
          <cell r="G17" t="str">
            <v>105702-CECOF VILLA LAMBERT</v>
          </cell>
          <cell r="H17">
            <v>3</v>
          </cell>
          <cell r="I17">
            <v>3</v>
          </cell>
          <cell r="J17">
            <v>5</v>
          </cell>
          <cell r="K17">
            <v>4</v>
          </cell>
          <cell r="L17">
            <v>4</v>
          </cell>
          <cell r="M17">
            <v>11</v>
          </cell>
          <cell r="N17">
            <v>15</v>
          </cell>
          <cell r="O17">
            <v>6</v>
          </cell>
          <cell r="P17">
            <v>13</v>
          </cell>
          <cell r="Q17">
            <v>9</v>
          </cell>
          <cell r="R17">
            <v>2</v>
          </cell>
          <cell r="S17">
            <v>21</v>
          </cell>
          <cell r="T17">
            <v>96</v>
          </cell>
        </row>
        <row r="18">
          <cell r="G18" t="str">
            <v>04102-COQUIMBO</v>
          </cell>
          <cell r="H18">
            <v>694</v>
          </cell>
          <cell r="I18">
            <v>648</v>
          </cell>
          <cell r="J18">
            <v>905</v>
          </cell>
          <cell r="K18">
            <v>712</v>
          </cell>
          <cell r="L18">
            <v>859</v>
          </cell>
          <cell r="M18">
            <v>683</v>
          </cell>
          <cell r="N18">
            <v>825</v>
          </cell>
          <cell r="O18">
            <v>1004</v>
          </cell>
          <cell r="P18">
            <v>761</v>
          </cell>
          <cell r="Q18">
            <v>581</v>
          </cell>
          <cell r="R18">
            <v>510</v>
          </cell>
          <cell r="S18">
            <v>895</v>
          </cell>
          <cell r="T18">
            <v>9077</v>
          </cell>
        </row>
        <row r="19">
          <cell r="G19" t="str">
            <v>105303-CES. SAN JUAN</v>
          </cell>
          <cell r="H19">
            <v>104</v>
          </cell>
          <cell r="I19">
            <v>112</v>
          </cell>
          <cell r="J19">
            <v>156</v>
          </cell>
          <cell r="K19">
            <v>119</v>
          </cell>
          <cell r="L19">
            <v>122</v>
          </cell>
          <cell r="M19">
            <v>114</v>
          </cell>
          <cell r="N19">
            <v>138</v>
          </cell>
          <cell r="O19">
            <v>185</v>
          </cell>
          <cell r="P19">
            <v>139</v>
          </cell>
          <cell r="Q19">
            <v>104</v>
          </cell>
          <cell r="R19">
            <v>148</v>
          </cell>
          <cell r="S19">
            <v>222</v>
          </cell>
          <cell r="T19">
            <v>1663</v>
          </cell>
        </row>
        <row r="20">
          <cell r="G20" t="str">
            <v>105304-CES. SANTA CECILIA</v>
          </cell>
          <cell r="H20">
            <v>113</v>
          </cell>
          <cell r="I20">
            <v>161</v>
          </cell>
          <cell r="J20">
            <v>198</v>
          </cell>
          <cell r="K20">
            <v>145</v>
          </cell>
          <cell r="L20">
            <v>143</v>
          </cell>
          <cell r="M20">
            <v>116</v>
          </cell>
          <cell r="N20">
            <v>103</v>
          </cell>
          <cell r="O20">
            <v>196</v>
          </cell>
          <cell r="P20">
            <v>158</v>
          </cell>
          <cell r="Q20">
            <v>79</v>
          </cell>
          <cell r="R20">
            <v>28</v>
          </cell>
          <cell r="S20">
            <v>99</v>
          </cell>
          <cell r="T20">
            <v>1539</v>
          </cell>
        </row>
        <row r="21">
          <cell r="G21" t="str">
            <v>105305-CES. TIERRAS BLANCAS</v>
          </cell>
          <cell r="H21">
            <v>189</v>
          </cell>
          <cell r="I21">
            <v>169</v>
          </cell>
          <cell r="J21">
            <v>223</v>
          </cell>
          <cell r="K21">
            <v>202</v>
          </cell>
          <cell r="L21">
            <v>228</v>
          </cell>
          <cell r="M21">
            <v>162</v>
          </cell>
          <cell r="N21">
            <v>248</v>
          </cell>
          <cell r="O21">
            <v>264</v>
          </cell>
          <cell r="P21">
            <v>180</v>
          </cell>
          <cell r="Q21">
            <v>136</v>
          </cell>
          <cell r="R21">
            <v>81</v>
          </cell>
          <cell r="S21">
            <v>157</v>
          </cell>
          <cell r="T21">
            <v>2239</v>
          </cell>
        </row>
        <row r="22">
          <cell r="G22" t="str">
            <v>105321-CES. RURAL  TONGOY</v>
          </cell>
          <cell r="H22">
            <v>8</v>
          </cell>
          <cell r="I22">
            <v>15</v>
          </cell>
          <cell r="J22">
            <v>30</v>
          </cell>
          <cell r="K22">
            <v>34</v>
          </cell>
          <cell r="L22">
            <v>45</v>
          </cell>
          <cell r="M22">
            <v>21</v>
          </cell>
          <cell r="N22">
            <v>30</v>
          </cell>
          <cell r="O22">
            <v>30</v>
          </cell>
          <cell r="P22">
            <v>36</v>
          </cell>
          <cell r="Q22">
            <v>32</v>
          </cell>
          <cell r="R22">
            <v>30</v>
          </cell>
          <cell r="S22">
            <v>35</v>
          </cell>
          <cell r="T22">
            <v>346</v>
          </cell>
        </row>
        <row r="23">
          <cell r="G23" t="str">
            <v>105323-CES. DR. SERGIO AGUILAR</v>
          </cell>
          <cell r="H23">
            <v>248</v>
          </cell>
          <cell r="I23">
            <v>165</v>
          </cell>
          <cell r="J23">
            <v>252</v>
          </cell>
          <cell r="K23">
            <v>166</v>
          </cell>
          <cell r="L23">
            <v>277</v>
          </cell>
          <cell r="M23">
            <v>192</v>
          </cell>
          <cell r="N23">
            <v>245</v>
          </cell>
          <cell r="O23">
            <v>284</v>
          </cell>
          <cell r="P23">
            <v>191</v>
          </cell>
          <cell r="Q23">
            <v>188</v>
          </cell>
          <cell r="R23">
            <v>154</v>
          </cell>
          <cell r="S23">
            <v>284</v>
          </cell>
          <cell r="T23">
            <v>2646</v>
          </cell>
        </row>
        <row r="24">
          <cell r="G24" t="str">
            <v>105404-P.S.R. EL TANGUE                         </v>
          </cell>
          <cell r="H24">
            <v>9</v>
          </cell>
          <cell r="I24">
            <v>11</v>
          </cell>
          <cell r="J24">
            <v>7</v>
          </cell>
          <cell r="K24">
            <v>6</v>
          </cell>
          <cell r="L24">
            <v>9</v>
          </cell>
          <cell r="M24">
            <v>13</v>
          </cell>
          <cell r="N24">
            <v>15</v>
          </cell>
          <cell r="O24">
            <v>5</v>
          </cell>
          <cell r="P24">
            <v>15</v>
          </cell>
          <cell r="Q24">
            <v>10</v>
          </cell>
          <cell r="R24">
            <v>31</v>
          </cell>
          <cell r="S24">
            <v>28</v>
          </cell>
          <cell r="T24">
            <v>159</v>
          </cell>
        </row>
        <row r="25">
          <cell r="G25" t="str">
            <v>105405-P.S.R. GUANAQUEROS</v>
          </cell>
          <cell r="H25">
            <v>2</v>
          </cell>
          <cell r="I25">
            <v>3</v>
          </cell>
          <cell r="J25">
            <v>9</v>
          </cell>
          <cell r="K25">
            <v>9</v>
          </cell>
          <cell r="L25">
            <v>4</v>
          </cell>
          <cell r="M25">
            <v>5</v>
          </cell>
          <cell r="N25">
            <v>14</v>
          </cell>
          <cell r="O25">
            <v>16</v>
          </cell>
          <cell r="P25">
            <v>13</v>
          </cell>
          <cell r="Q25">
            <v>5</v>
          </cell>
          <cell r="R25">
            <v>1</v>
          </cell>
          <cell r="S25">
            <v>14</v>
          </cell>
          <cell r="T25">
            <v>95</v>
          </cell>
        </row>
        <row r="26">
          <cell r="G26" t="str">
            <v>105406-P.S.R. PAN DE AZUCAR</v>
          </cell>
          <cell r="H26">
            <v>15</v>
          </cell>
          <cell r="I26">
            <v>7</v>
          </cell>
          <cell r="J26">
            <v>23</v>
          </cell>
          <cell r="K26">
            <v>16</v>
          </cell>
          <cell r="L26">
            <v>22</v>
          </cell>
          <cell r="M26">
            <v>38</v>
          </cell>
          <cell r="N26">
            <v>21</v>
          </cell>
          <cell r="O26">
            <v>15</v>
          </cell>
          <cell r="P26">
            <v>17</v>
          </cell>
          <cell r="Q26">
            <v>20</v>
          </cell>
          <cell r="R26">
            <v>27</v>
          </cell>
          <cell r="S26">
            <v>38</v>
          </cell>
          <cell r="T26">
            <v>259</v>
          </cell>
        </row>
        <row r="27">
          <cell r="G27" t="str">
            <v>105407-P.S.R. TAMBILLOS</v>
          </cell>
          <cell r="H27">
            <v>6</v>
          </cell>
          <cell r="I27">
            <v>2</v>
          </cell>
          <cell r="J27">
            <v>3</v>
          </cell>
          <cell r="K27">
            <v>11</v>
          </cell>
          <cell r="L27">
            <v>1</v>
          </cell>
          <cell r="M27">
            <v>11</v>
          </cell>
          <cell r="N27">
            <v>4</v>
          </cell>
          <cell r="O27">
            <v>3</v>
          </cell>
          <cell r="P27">
            <v>11</v>
          </cell>
          <cell r="Q27">
            <v>1</v>
          </cell>
          <cell r="R27">
            <v>5</v>
          </cell>
          <cell r="S27">
            <v>18</v>
          </cell>
          <cell r="T27">
            <v>76</v>
          </cell>
        </row>
        <row r="28">
          <cell r="G28" t="str">
            <v>105705-CECOF EL ALBA</v>
          </cell>
          <cell r="H28">
            <v>0</v>
          </cell>
          <cell r="I28">
            <v>3</v>
          </cell>
          <cell r="J28">
            <v>4</v>
          </cell>
          <cell r="K28">
            <v>4</v>
          </cell>
          <cell r="L28">
            <v>8</v>
          </cell>
          <cell r="M28">
            <v>11</v>
          </cell>
          <cell r="N28">
            <v>7</v>
          </cell>
          <cell r="O28">
            <v>6</v>
          </cell>
          <cell r="P28">
            <v>1</v>
          </cell>
          <cell r="Q28">
            <v>6</v>
          </cell>
          <cell r="R28">
            <v>5</v>
          </cell>
          <cell r="S28">
            <v>0</v>
          </cell>
          <cell r="T28">
            <v>55</v>
          </cell>
        </row>
        <row r="29">
          <cell r="G29" t="str">
            <v>04103-ANDACOLLO</v>
          </cell>
          <cell r="H29">
            <v>3</v>
          </cell>
          <cell r="I29">
            <v>125</v>
          </cell>
          <cell r="J29">
            <v>64</v>
          </cell>
          <cell r="K29">
            <v>10</v>
          </cell>
          <cell r="L29">
            <v>52</v>
          </cell>
          <cell r="M29">
            <v>47</v>
          </cell>
          <cell r="N29">
            <v>38</v>
          </cell>
          <cell r="O29">
            <v>43</v>
          </cell>
          <cell r="P29">
            <v>44</v>
          </cell>
          <cell r="Q29">
            <v>38</v>
          </cell>
          <cell r="R29">
            <v>22</v>
          </cell>
          <cell r="S29">
            <v>19</v>
          </cell>
          <cell r="T29">
            <v>505</v>
          </cell>
        </row>
        <row r="30">
          <cell r="G30" t="str">
            <v>105106-HOSPITAL 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43</v>
          </cell>
          <cell r="P30">
            <v>44</v>
          </cell>
          <cell r="Q30">
            <v>38</v>
          </cell>
          <cell r="R30">
            <v>22</v>
          </cell>
          <cell r="S30">
            <v>19</v>
          </cell>
          <cell r="T30">
            <v>505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0</v>
          </cell>
          <cell r="L31">
            <v>20</v>
          </cell>
          <cell r="M31">
            <v>2</v>
          </cell>
          <cell r="N31">
            <v>3</v>
          </cell>
          <cell r="O31">
            <v>4</v>
          </cell>
          <cell r="P31">
            <v>9</v>
          </cell>
          <cell r="Q31">
            <v>15</v>
          </cell>
          <cell r="R31">
            <v>1</v>
          </cell>
          <cell r="S31">
            <v>1</v>
          </cell>
          <cell r="T31">
            <v>55</v>
          </cell>
        </row>
        <row r="32">
          <cell r="G32" t="str">
            <v>105314-CES. LA HIGUERA</v>
          </cell>
          <cell r="K32">
            <v>0</v>
          </cell>
          <cell r="L32">
            <v>7</v>
          </cell>
          <cell r="M32">
            <v>1</v>
          </cell>
          <cell r="O32">
            <v>0</v>
          </cell>
          <cell r="P32">
            <v>0</v>
          </cell>
          <cell r="Q32">
            <v>12</v>
          </cell>
          <cell r="R32">
            <v>0</v>
          </cell>
          <cell r="S32">
            <v>0</v>
          </cell>
          <cell r="T32">
            <v>20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10</v>
          </cell>
          <cell r="M33">
            <v>1</v>
          </cell>
          <cell r="P33">
            <v>3</v>
          </cell>
          <cell r="Q33">
            <v>1</v>
          </cell>
          <cell r="T33">
            <v>15</v>
          </cell>
        </row>
        <row r="34">
          <cell r="G34" t="str">
            <v>105505-P.S.R. LOS CHOROS</v>
          </cell>
          <cell r="L34">
            <v>1</v>
          </cell>
          <cell r="N34">
            <v>1</v>
          </cell>
          <cell r="O34">
            <v>2</v>
          </cell>
          <cell r="P34">
            <v>3</v>
          </cell>
          <cell r="Q34">
            <v>2</v>
          </cell>
          <cell r="R34">
            <v>1</v>
          </cell>
          <cell r="S34">
            <v>1</v>
          </cell>
          <cell r="T34">
            <v>11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R35">
            <v>0</v>
          </cell>
          <cell r="T35">
            <v>9</v>
          </cell>
        </row>
        <row r="36">
          <cell r="G36" t="str">
            <v>04105-PAIHUANO</v>
          </cell>
          <cell r="H36">
            <v>11</v>
          </cell>
          <cell r="I36">
            <v>5</v>
          </cell>
          <cell r="J36">
            <v>21</v>
          </cell>
          <cell r="K36">
            <v>23</v>
          </cell>
          <cell r="L36">
            <v>18</v>
          </cell>
          <cell r="M36">
            <v>32</v>
          </cell>
          <cell r="N36">
            <v>29</v>
          </cell>
          <cell r="O36">
            <v>36</v>
          </cell>
          <cell r="P36">
            <v>27</v>
          </cell>
          <cell r="Q36">
            <v>19</v>
          </cell>
          <cell r="R36">
            <v>54</v>
          </cell>
          <cell r="S36">
            <v>29</v>
          </cell>
          <cell r="T36">
            <v>304</v>
          </cell>
        </row>
        <row r="37">
          <cell r="G37" t="str">
            <v>105306-CES. PAIHUANO</v>
          </cell>
          <cell r="J37">
            <v>14</v>
          </cell>
          <cell r="K37">
            <v>11</v>
          </cell>
          <cell r="L37">
            <v>11</v>
          </cell>
          <cell r="M37">
            <v>12</v>
          </cell>
          <cell r="N37">
            <v>11</v>
          </cell>
          <cell r="O37">
            <v>9</v>
          </cell>
          <cell r="P37">
            <v>16</v>
          </cell>
          <cell r="Q37">
            <v>10</v>
          </cell>
          <cell r="R37">
            <v>23</v>
          </cell>
          <cell r="S37">
            <v>21</v>
          </cell>
          <cell r="T37">
            <v>138</v>
          </cell>
        </row>
        <row r="38">
          <cell r="G38" t="str">
            <v>105475-P.S.R. HORCON</v>
          </cell>
          <cell r="H38">
            <v>1</v>
          </cell>
          <cell r="I38">
            <v>3</v>
          </cell>
          <cell r="J38">
            <v>1</v>
          </cell>
          <cell r="K38">
            <v>3</v>
          </cell>
          <cell r="L38">
            <v>3</v>
          </cell>
          <cell r="M38">
            <v>4</v>
          </cell>
          <cell r="N38">
            <v>5</v>
          </cell>
          <cell r="O38">
            <v>17</v>
          </cell>
          <cell r="P38">
            <v>3</v>
          </cell>
          <cell r="Q38">
            <v>5</v>
          </cell>
          <cell r="R38">
            <v>12</v>
          </cell>
          <cell r="T38">
            <v>57</v>
          </cell>
        </row>
        <row r="39">
          <cell r="G39" t="str">
            <v>105476-P.S.R. MONTE GRANDE</v>
          </cell>
          <cell r="H39">
            <v>2</v>
          </cell>
          <cell r="J39">
            <v>2</v>
          </cell>
          <cell r="K39">
            <v>4</v>
          </cell>
          <cell r="M39">
            <v>3</v>
          </cell>
          <cell r="N39">
            <v>1</v>
          </cell>
          <cell r="O39">
            <v>3</v>
          </cell>
          <cell r="R39">
            <v>4</v>
          </cell>
          <cell r="S39">
            <v>5</v>
          </cell>
          <cell r="T39">
            <v>24</v>
          </cell>
        </row>
        <row r="40">
          <cell r="G40" t="str">
            <v>105477-P.S.R. PISCO ELQUI</v>
          </cell>
          <cell r="H40">
            <v>8</v>
          </cell>
          <cell r="I40">
            <v>2</v>
          </cell>
          <cell r="J40">
            <v>4</v>
          </cell>
          <cell r="K40">
            <v>5</v>
          </cell>
          <cell r="L40">
            <v>4</v>
          </cell>
          <cell r="M40">
            <v>13</v>
          </cell>
          <cell r="N40">
            <v>12</v>
          </cell>
          <cell r="O40">
            <v>7</v>
          </cell>
          <cell r="P40">
            <v>8</v>
          </cell>
          <cell r="Q40">
            <v>4</v>
          </cell>
          <cell r="R40">
            <v>15</v>
          </cell>
          <cell r="S40">
            <v>3</v>
          </cell>
          <cell r="T40">
            <v>85</v>
          </cell>
        </row>
        <row r="41">
          <cell r="G41" t="str">
            <v>04106-VICUÑA</v>
          </cell>
          <cell r="H41">
            <v>62</v>
          </cell>
          <cell r="I41">
            <v>41</v>
          </cell>
          <cell r="J41">
            <v>82</v>
          </cell>
          <cell r="K41">
            <v>97</v>
          </cell>
          <cell r="L41">
            <v>87</v>
          </cell>
          <cell r="M41">
            <v>102</v>
          </cell>
          <cell r="N41">
            <v>62</v>
          </cell>
          <cell r="O41">
            <v>77</v>
          </cell>
          <cell r="P41">
            <v>75</v>
          </cell>
          <cell r="Q41">
            <v>61</v>
          </cell>
          <cell r="R41">
            <v>125</v>
          </cell>
          <cell r="S41">
            <v>80</v>
          </cell>
          <cell r="T41">
            <v>951</v>
          </cell>
        </row>
        <row r="42">
          <cell r="G42" t="str">
            <v>105107-HOSPITAL VICUÑA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31</v>
          </cell>
          <cell r="N42">
            <v>17</v>
          </cell>
          <cell r="O42">
            <v>27</v>
          </cell>
          <cell r="P42">
            <v>19</v>
          </cell>
          <cell r="Q42">
            <v>25</v>
          </cell>
          <cell r="R42">
            <v>105</v>
          </cell>
          <cell r="S42">
            <v>34</v>
          </cell>
          <cell r="T42">
            <v>260</v>
          </cell>
        </row>
        <row r="43">
          <cell r="G43" t="str">
            <v>105467-P.S.R. DIAGUITAS</v>
          </cell>
          <cell r="H43">
            <v>5</v>
          </cell>
          <cell r="I43">
            <v>4</v>
          </cell>
          <cell r="J43">
            <v>1</v>
          </cell>
          <cell r="K43">
            <v>8</v>
          </cell>
          <cell r="L43">
            <v>6</v>
          </cell>
          <cell r="M43">
            <v>2</v>
          </cell>
          <cell r="N43">
            <v>3</v>
          </cell>
          <cell r="O43">
            <v>8</v>
          </cell>
          <cell r="P43">
            <v>3</v>
          </cell>
          <cell r="Q43">
            <v>9</v>
          </cell>
          <cell r="R43">
            <v>1</v>
          </cell>
          <cell r="S43">
            <v>6</v>
          </cell>
          <cell r="T43">
            <v>56</v>
          </cell>
        </row>
        <row r="44">
          <cell r="G44" t="str">
            <v>105468-P.S.R. EL MOLLE</v>
          </cell>
          <cell r="H44">
            <v>3</v>
          </cell>
          <cell r="I44">
            <v>1</v>
          </cell>
          <cell r="J44">
            <v>9</v>
          </cell>
          <cell r="K44">
            <v>4</v>
          </cell>
          <cell r="L44">
            <v>21</v>
          </cell>
          <cell r="M44">
            <v>5</v>
          </cell>
          <cell r="N44">
            <v>10</v>
          </cell>
          <cell r="O44">
            <v>5</v>
          </cell>
          <cell r="P44">
            <v>1</v>
          </cell>
          <cell r="Q44">
            <v>2</v>
          </cell>
          <cell r="R44">
            <v>8</v>
          </cell>
          <cell r="S44">
            <v>8</v>
          </cell>
          <cell r="T44">
            <v>77</v>
          </cell>
        </row>
        <row r="45">
          <cell r="G45" t="str">
            <v>105469-P.S.R. EL TAMBO</v>
          </cell>
          <cell r="H45">
            <v>5</v>
          </cell>
          <cell r="I45">
            <v>10</v>
          </cell>
          <cell r="J45">
            <v>5</v>
          </cell>
          <cell r="K45">
            <v>6</v>
          </cell>
          <cell r="L45">
            <v>6</v>
          </cell>
          <cell r="M45">
            <v>4</v>
          </cell>
          <cell r="N45">
            <v>0</v>
          </cell>
          <cell r="O45">
            <v>3</v>
          </cell>
          <cell r="P45">
            <v>12</v>
          </cell>
          <cell r="Q45">
            <v>6</v>
          </cell>
          <cell r="R45">
            <v>0</v>
          </cell>
          <cell r="S45">
            <v>0</v>
          </cell>
          <cell r="T45">
            <v>57</v>
          </cell>
        </row>
        <row r="46">
          <cell r="G46" t="str">
            <v>105470-P.S.R. HUANTA</v>
          </cell>
          <cell r="J46">
            <v>2</v>
          </cell>
          <cell r="O46">
            <v>3</v>
          </cell>
          <cell r="P46">
            <v>2</v>
          </cell>
          <cell r="Q46">
            <v>1</v>
          </cell>
          <cell r="R46">
            <v>0</v>
          </cell>
          <cell r="S46">
            <v>9</v>
          </cell>
          <cell r="T46">
            <v>17</v>
          </cell>
        </row>
        <row r="47">
          <cell r="G47" t="str">
            <v>105471-P.S.R. PERALILLO</v>
          </cell>
          <cell r="H47">
            <v>3</v>
          </cell>
          <cell r="I47">
            <v>3</v>
          </cell>
          <cell r="J47">
            <v>29</v>
          </cell>
          <cell r="K47">
            <v>11</v>
          </cell>
          <cell r="L47">
            <v>13</v>
          </cell>
          <cell r="M47">
            <v>19</v>
          </cell>
          <cell r="N47">
            <v>3</v>
          </cell>
          <cell r="O47">
            <v>8</v>
          </cell>
          <cell r="P47">
            <v>5</v>
          </cell>
          <cell r="Q47">
            <v>7</v>
          </cell>
          <cell r="S47">
            <v>2</v>
          </cell>
          <cell r="T47">
            <v>103</v>
          </cell>
        </row>
        <row r="48">
          <cell r="G48" t="str">
            <v>105472-P.S.R. RIVADAVIA</v>
          </cell>
          <cell r="H48">
            <v>11</v>
          </cell>
          <cell r="I48">
            <v>8</v>
          </cell>
          <cell r="J48">
            <v>1</v>
          </cell>
          <cell r="K48">
            <v>14</v>
          </cell>
          <cell r="L48">
            <v>4</v>
          </cell>
          <cell r="M48">
            <v>11</v>
          </cell>
          <cell r="N48">
            <v>9</v>
          </cell>
          <cell r="O48">
            <v>5</v>
          </cell>
          <cell r="P48">
            <v>6</v>
          </cell>
          <cell r="Q48">
            <v>4</v>
          </cell>
          <cell r="R48">
            <v>8</v>
          </cell>
          <cell r="S48">
            <v>4</v>
          </cell>
          <cell r="T48">
            <v>85</v>
          </cell>
        </row>
        <row r="49">
          <cell r="G49" t="str">
            <v>105473-P.S.R. TALCUNA</v>
          </cell>
          <cell r="H49">
            <v>9</v>
          </cell>
          <cell r="I49">
            <v>10</v>
          </cell>
          <cell r="J49">
            <v>6</v>
          </cell>
          <cell r="K49">
            <v>10</v>
          </cell>
          <cell r="L49">
            <v>5</v>
          </cell>
          <cell r="M49">
            <v>7</v>
          </cell>
          <cell r="O49">
            <v>5</v>
          </cell>
          <cell r="P49">
            <v>15</v>
          </cell>
          <cell r="Q49">
            <v>1</v>
          </cell>
          <cell r="R49">
            <v>0</v>
          </cell>
          <cell r="S49">
            <v>8</v>
          </cell>
          <cell r="T49">
            <v>76</v>
          </cell>
        </row>
        <row r="50">
          <cell r="G50" t="str">
            <v>105474-P.S.R. CHAPILCA</v>
          </cell>
          <cell r="H50">
            <v>5</v>
          </cell>
          <cell r="J50">
            <v>0</v>
          </cell>
          <cell r="K50">
            <v>8</v>
          </cell>
          <cell r="L50">
            <v>3</v>
          </cell>
          <cell r="M50">
            <v>4</v>
          </cell>
          <cell r="N50">
            <v>2</v>
          </cell>
          <cell r="O50">
            <v>1</v>
          </cell>
          <cell r="P50">
            <v>0</v>
          </cell>
          <cell r="Q50">
            <v>3</v>
          </cell>
          <cell r="R50">
            <v>1</v>
          </cell>
          <cell r="S50">
            <v>3</v>
          </cell>
          <cell r="T50">
            <v>30</v>
          </cell>
        </row>
        <row r="51">
          <cell r="G51" t="str">
            <v>105502-P.S.R. CALINGASTA</v>
          </cell>
          <cell r="H51">
            <v>14</v>
          </cell>
          <cell r="I51">
            <v>2</v>
          </cell>
          <cell r="J51">
            <v>23</v>
          </cell>
          <cell r="K51">
            <v>20</v>
          </cell>
          <cell r="L51">
            <v>27</v>
          </cell>
          <cell r="M51">
            <v>15</v>
          </cell>
          <cell r="N51">
            <v>11</v>
          </cell>
          <cell r="O51">
            <v>8</v>
          </cell>
          <cell r="P51">
            <v>5</v>
          </cell>
          <cell r="Q51">
            <v>1</v>
          </cell>
          <cell r="R51">
            <v>2</v>
          </cell>
          <cell r="S51">
            <v>5</v>
          </cell>
          <cell r="T51">
            <v>133</v>
          </cell>
        </row>
        <row r="52">
          <cell r="G52" t="str">
            <v>105509-P.S.R. GUALLIGUAICA</v>
          </cell>
          <cell r="H52">
            <v>7</v>
          </cell>
          <cell r="I52">
            <v>3</v>
          </cell>
          <cell r="J52">
            <v>6</v>
          </cell>
          <cell r="K52">
            <v>16</v>
          </cell>
          <cell r="M52">
            <v>4</v>
          </cell>
          <cell r="N52">
            <v>7</v>
          </cell>
          <cell r="O52">
            <v>4</v>
          </cell>
          <cell r="P52">
            <v>7</v>
          </cell>
          <cell r="Q52">
            <v>2</v>
          </cell>
          <cell r="R52">
            <v>0</v>
          </cell>
          <cell r="S52">
            <v>1</v>
          </cell>
          <cell r="T52">
            <v>57</v>
          </cell>
        </row>
        <row r="53">
          <cell r="G53" t="str">
            <v>04201-ILLAPEL</v>
          </cell>
          <cell r="H53">
            <v>51</v>
          </cell>
          <cell r="I53">
            <v>21</v>
          </cell>
          <cell r="J53">
            <v>91</v>
          </cell>
          <cell r="K53">
            <v>137</v>
          </cell>
          <cell r="L53">
            <v>207</v>
          </cell>
          <cell r="M53">
            <v>133</v>
          </cell>
          <cell r="N53">
            <v>177</v>
          </cell>
          <cell r="O53">
            <v>158</v>
          </cell>
          <cell r="P53">
            <v>102</v>
          </cell>
          <cell r="Q53">
            <v>118</v>
          </cell>
          <cell r="R53">
            <v>144</v>
          </cell>
          <cell r="S53">
            <v>88</v>
          </cell>
          <cell r="T53">
            <v>1427</v>
          </cell>
        </row>
        <row r="54">
          <cell r="G54" t="str">
            <v>105103-HOSPITAL ILLAPEL</v>
          </cell>
          <cell r="H54">
            <v>0</v>
          </cell>
          <cell r="I54">
            <v>0</v>
          </cell>
          <cell r="J54">
            <v>6</v>
          </cell>
          <cell r="K54">
            <v>53</v>
          </cell>
          <cell r="L54">
            <v>78</v>
          </cell>
          <cell r="M54">
            <v>36</v>
          </cell>
          <cell r="N54">
            <v>71</v>
          </cell>
          <cell r="O54">
            <v>64</v>
          </cell>
          <cell r="P54">
            <v>55</v>
          </cell>
          <cell r="Q54">
            <v>77</v>
          </cell>
          <cell r="R54">
            <v>110</v>
          </cell>
          <cell r="S54">
            <v>88</v>
          </cell>
          <cell r="T54">
            <v>638</v>
          </cell>
        </row>
        <row r="55">
          <cell r="G55" t="str">
            <v>105326-CESFAM SAN RAFAEL</v>
          </cell>
          <cell r="H55">
            <v>25</v>
          </cell>
          <cell r="I55">
            <v>0</v>
          </cell>
          <cell r="J55">
            <v>20</v>
          </cell>
          <cell r="K55">
            <v>22</v>
          </cell>
          <cell r="L55">
            <v>37</v>
          </cell>
          <cell r="M55">
            <v>39</v>
          </cell>
          <cell r="N55">
            <v>43</v>
          </cell>
          <cell r="O55">
            <v>30</v>
          </cell>
          <cell r="P55">
            <v>22</v>
          </cell>
          <cell r="Q55">
            <v>21</v>
          </cell>
          <cell r="R55">
            <v>11</v>
          </cell>
          <cell r="S55">
            <v>0</v>
          </cell>
          <cell r="T55">
            <v>270</v>
          </cell>
        </row>
        <row r="56">
          <cell r="G56" t="str">
            <v>105443-P.S.R. CARCAMO                   </v>
          </cell>
          <cell r="J56">
            <v>18</v>
          </cell>
          <cell r="K56">
            <v>20</v>
          </cell>
          <cell r="L56">
            <v>18</v>
          </cell>
          <cell r="M56">
            <v>13</v>
          </cell>
          <cell r="N56">
            <v>13</v>
          </cell>
          <cell r="O56">
            <v>17</v>
          </cell>
          <cell r="R56">
            <v>0</v>
          </cell>
          <cell r="T56">
            <v>99</v>
          </cell>
        </row>
        <row r="57">
          <cell r="G57" t="str">
            <v>105444-P.S.R. HUINTIL</v>
          </cell>
          <cell r="H57">
            <v>1</v>
          </cell>
          <cell r="I57">
            <v>5</v>
          </cell>
          <cell r="J57">
            <v>8</v>
          </cell>
          <cell r="K57">
            <v>4</v>
          </cell>
          <cell r="L57">
            <v>7</v>
          </cell>
          <cell r="M57">
            <v>8</v>
          </cell>
          <cell r="N57">
            <v>5</v>
          </cell>
          <cell r="O57">
            <v>2</v>
          </cell>
          <cell r="P57">
            <v>1</v>
          </cell>
          <cell r="Q57">
            <v>2</v>
          </cell>
          <cell r="R57">
            <v>0</v>
          </cell>
          <cell r="S57">
            <v>0</v>
          </cell>
          <cell r="T57">
            <v>43</v>
          </cell>
        </row>
        <row r="58">
          <cell r="G58" t="str">
            <v>105445-P.S.R. LIMAHUIDA</v>
          </cell>
          <cell r="H58">
            <v>2</v>
          </cell>
          <cell r="I58">
            <v>3</v>
          </cell>
          <cell r="J58">
            <v>5</v>
          </cell>
          <cell r="L58">
            <v>8</v>
          </cell>
          <cell r="M58">
            <v>7</v>
          </cell>
          <cell r="N58">
            <v>2</v>
          </cell>
          <cell r="O58">
            <v>5</v>
          </cell>
          <cell r="P58">
            <v>1</v>
          </cell>
          <cell r="Q58">
            <v>1</v>
          </cell>
          <cell r="R58">
            <v>0</v>
          </cell>
          <cell r="T58">
            <v>34</v>
          </cell>
        </row>
        <row r="59">
          <cell r="G59" t="str">
            <v>105446-P.S.R. MATANCILLA</v>
          </cell>
          <cell r="J59">
            <v>1</v>
          </cell>
          <cell r="M59">
            <v>2</v>
          </cell>
          <cell r="N59">
            <v>5</v>
          </cell>
          <cell r="P59">
            <v>0</v>
          </cell>
          <cell r="R59">
            <v>1</v>
          </cell>
          <cell r="T59">
            <v>9</v>
          </cell>
        </row>
        <row r="60">
          <cell r="G60" t="str">
            <v>105447-P.S.R. PERALILLO</v>
          </cell>
          <cell r="H60">
            <v>2</v>
          </cell>
          <cell r="J60">
            <v>6</v>
          </cell>
          <cell r="K60">
            <v>5</v>
          </cell>
          <cell r="L60">
            <v>2</v>
          </cell>
          <cell r="M60">
            <v>0</v>
          </cell>
          <cell r="N60">
            <v>11</v>
          </cell>
          <cell r="P60">
            <v>0</v>
          </cell>
          <cell r="Q60">
            <v>2</v>
          </cell>
          <cell r="R60">
            <v>10</v>
          </cell>
          <cell r="T60">
            <v>38</v>
          </cell>
        </row>
        <row r="61">
          <cell r="G61" t="str">
            <v>105448-P.S.R. SANTA VIRGINIA</v>
          </cell>
          <cell r="I61">
            <v>0</v>
          </cell>
          <cell r="J61">
            <v>6</v>
          </cell>
          <cell r="K61">
            <v>6</v>
          </cell>
          <cell r="L61">
            <v>10</v>
          </cell>
          <cell r="M61">
            <v>4</v>
          </cell>
          <cell r="N61">
            <v>2</v>
          </cell>
          <cell r="O61">
            <v>1</v>
          </cell>
          <cell r="T61">
            <v>29</v>
          </cell>
        </row>
        <row r="62">
          <cell r="G62" t="str">
            <v>105449-P.S.R. TUNGA NORTE</v>
          </cell>
          <cell r="I62">
            <v>2</v>
          </cell>
          <cell r="J62">
            <v>2</v>
          </cell>
          <cell r="K62">
            <v>2</v>
          </cell>
          <cell r="L62">
            <v>16</v>
          </cell>
          <cell r="M62">
            <v>1</v>
          </cell>
          <cell r="O62">
            <v>4</v>
          </cell>
          <cell r="P62">
            <v>3</v>
          </cell>
          <cell r="Q62">
            <v>5</v>
          </cell>
          <cell r="R62">
            <v>0</v>
          </cell>
          <cell r="T62">
            <v>35</v>
          </cell>
        </row>
        <row r="63">
          <cell r="G63" t="str">
            <v>105485-P.S.R. PLAN DE HORNOS</v>
          </cell>
          <cell r="H63">
            <v>6</v>
          </cell>
          <cell r="I63">
            <v>3</v>
          </cell>
          <cell r="J63">
            <v>11</v>
          </cell>
          <cell r="K63">
            <v>6</v>
          </cell>
          <cell r="L63">
            <v>6</v>
          </cell>
          <cell r="M63">
            <v>1</v>
          </cell>
          <cell r="N63">
            <v>1</v>
          </cell>
          <cell r="O63">
            <v>5</v>
          </cell>
          <cell r="P63">
            <v>1</v>
          </cell>
          <cell r="Q63">
            <v>2</v>
          </cell>
          <cell r="R63">
            <v>0</v>
          </cell>
          <cell r="T63">
            <v>42</v>
          </cell>
        </row>
        <row r="64">
          <cell r="G64" t="str">
            <v>105486-P.S.R. TUNGA SUR</v>
          </cell>
          <cell r="H64">
            <v>0</v>
          </cell>
          <cell r="I64">
            <v>3</v>
          </cell>
          <cell r="J64">
            <v>0</v>
          </cell>
          <cell r="L64">
            <v>1</v>
          </cell>
          <cell r="M64">
            <v>8</v>
          </cell>
          <cell r="N64">
            <v>6</v>
          </cell>
          <cell r="O64">
            <v>10</v>
          </cell>
          <cell r="P64">
            <v>7</v>
          </cell>
          <cell r="Q64">
            <v>6</v>
          </cell>
          <cell r="T64">
            <v>41</v>
          </cell>
        </row>
        <row r="65">
          <cell r="G65" t="str">
            <v>105487-P.S.R. CAÑAS UNO</v>
          </cell>
          <cell r="H65">
            <v>14</v>
          </cell>
          <cell r="I65">
            <v>5</v>
          </cell>
          <cell r="J65">
            <v>8</v>
          </cell>
          <cell r="K65">
            <v>9</v>
          </cell>
          <cell r="L65">
            <v>14</v>
          </cell>
          <cell r="M65">
            <v>3</v>
          </cell>
          <cell r="N65">
            <v>13</v>
          </cell>
          <cell r="O65">
            <v>15</v>
          </cell>
          <cell r="P65">
            <v>8</v>
          </cell>
          <cell r="Q65">
            <v>2</v>
          </cell>
          <cell r="R65">
            <v>11</v>
          </cell>
          <cell r="T65">
            <v>102</v>
          </cell>
        </row>
        <row r="66">
          <cell r="G66" t="str">
            <v>105496-P.S.R. PINTACURA SUR</v>
          </cell>
          <cell r="H66">
            <v>1</v>
          </cell>
          <cell r="K66">
            <v>8</v>
          </cell>
          <cell r="L66">
            <v>6</v>
          </cell>
          <cell r="M66">
            <v>7</v>
          </cell>
          <cell r="N66">
            <v>4</v>
          </cell>
          <cell r="O66">
            <v>3</v>
          </cell>
          <cell r="P66">
            <v>4</v>
          </cell>
          <cell r="R66">
            <v>1</v>
          </cell>
          <cell r="T66">
            <v>34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2</v>
          </cell>
          <cell r="L67">
            <v>4</v>
          </cell>
          <cell r="M67">
            <v>4</v>
          </cell>
          <cell r="N67">
            <v>1</v>
          </cell>
          <cell r="O67">
            <v>2</v>
          </cell>
          <cell r="P67">
            <v>0</v>
          </cell>
          <cell r="R67">
            <v>0</v>
          </cell>
          <cell r="T67">
            <v>13</v>
          </cell>
        </row>
        <row r="68">
          <cell r="G68" t="str">
            <v>04202-CANELA</v>
          </cell>
          <cell r="H68">
            <v>23</v>
          </cell>
          <cell r="I68">
            <v>32</v>
          </cell>
          <cell r="J68">
            <v>21</v>
          </cell>
          <cell r="K68">
            <v>20</v>
          </cell>
          <cell r="L68">
            <v>14</v>
          </cell>
          <cell r="M68">
            <v>62</v>
          </cell>
          <cell r="N68">
            <v>15</v>
          </cell>
          <cell r="O68">
            <v>229</v>
          </cell>
          <cell r="P68">
            <v>165</v>
          </cell>
          <cell r="Q68">
            <v>214</v>
          </cell>
          <cell r="R68">
            <v>212</v>
          </cell>
          <cell r="S68">
            <v>244</v>
          </cell>
          <cell r="T68">
            <v>1251</v>
          </cell>
        </row>
        <row r="69">
          <cell r="G69" t="str">
            <v>105309-CES. RURAL CANELA</v>
          </cell>
          <cell r="H69">
            <v>8</v>
          </cell>
          <cell r="I69">
            <v>10</v>
          </cell>
          <cell r="J69">
            <v>18</v>
          </cell>
          <cell r="K69">
            <v>11</v>
          </cell>
          <cell r="L69">
            <v>5</v>
          </cell>
          <cell r="M69">
            <v>36</v>
          </cell>
          <cell r="N69">
            <v>4</v>
          </cell>
          <cell r="O69">
            <v>99</v>
          </cell>
          <cell r="P69">
            <v>103</v>
          </cell>
          <cell r="Q69">
            <v>46</v>
          </cell>
          <cell r="R69">
            <v>46</v>
          </cell>
          <cell r="S69">
            <v>88</v>
          </cell>
          <cell r="T69">
            <v>474</v>
          </cell>
        </row>
        <row r="70">
          <cell r="G70" t="str">
            <v>105450-P.S.R. MINCHA NORTE            </v>
          </cell>
          <cell r="H70">
            <v>4</v>
          </cell>
          <cell r="I70">
            <v>4</v>
          </cell>
          <cell r="J70">
            <v>3</v>
          </cell>
          <cell r="K70">
            <v>7</v>
          </cell>
          <cell r="L70">
            <v>2</v>
          </cell>
          <cell r="M70">
            <v>7</v>
          </cell>
          <cell r="N70">
            <v>5</v>
          </cell>
          <cell r="O70">
            <v>48</v>
          </cell>
          <cell r="P70">
            <v>14</v>
          </cell>
          <cell r="Q70">
            <v>105</v>
          </cell>
          <cell r="R70">
            <v>110</v>
          </cell>
          <cell r="S70">
            <v>93</v>
          </cell>
          <cell r="T70">
            <v>402</v>
          </cell>
        </row>
        <row r="71">
          <cell r="G71" t="str">
            <v>105451-P.S.R. AGUA FRIA</v>
          </cell>
          <cell r="H71">
            <v>6</v>
          </cell>
          <cell r="I71">
            <v>3</v>
          </cell>
          <cell r="K71">
            <v>0</v>
          </cell>
          <cell r="L71">
            <v>1</v>
          </cell>
          <cell r="N71">
            <v>0</v>
          </cell>
          <cell r="O71">
            <v>5</v>
          </cell>
          <cell r="P71">
            <v>0</v>
          </cell>
          <cell r="Q71">
            <v>17</v>
          </cell>
          <cell r="R71">
            <v>25</v>
          </cell>
          <cell r="S71">
            <v>6</v>
          </cell>
          <cell r="T71">
            <v>63</v>
          </cell>
        </row>
        <row r="72">
          <cell r="G72" t="str">
            <v>105482-P.S.R. CANELA ALTA</v>
          </cell>
          <cell r="H72">
            <v>1</v>
          </cell>
          <cell r="I72">
            <v>4</v>
          </cell>
          <cell r="J72">
            <v>0</v>
          </cell>
          <cell r="K72">
            <v>1</v>
          </cell>
          <cell r="L72">
            <v>0</v>
          </cell>
          <cell r="M72">
            <v>4</v>
          </cell>
          <cell r="N72">
            <v>0</v>
          </cell>
          <cell r="O72">
            <v>30</v>
          </cell>
          <cell r="P72">
            <v>29</v>
          </cell>
          <cell r="Q72">
            <v>24</v>
          </cell>
          <cell r="R72">
            <v>5</v>
          </cell>
          <cell r="S72">
            <v>8</v>
          </cell>
          <cell r="T72">
            <v>106</v>
          </cell>
        </row>
        <row r="73">
          <cell r="G73" t="str">
            <v>105483-P.S.R. LOS RULOS</v>
          </cell>
          <cell r="H73">
            <v>3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8</v>
          </cell>
          <cell r="O73">
            <v>18</v>
          </cell>
          <cell r="P73">
            <v>5</v>
          </cell>
          <cell r="Q73">
            <v>4</v>
          </cell>
          <cell r="R73">
            <v>17</v>
          </cell>
          <cell r="T73">
            <v>57</v>
          </cell>
        </row>
        <row r="74">
          <cell r="G74" t="str">
            <v>105484-P.S.R. HUENTELAUQUEN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1</v>
          </cell>
          <cell r="O74">
            <v>15</v>
          </cell>
          <cell r="P74">
            <v>4</v>
          </cell>
          <cell r="Q74">
            <v>13</v>
          </cell>
          <cell r="R74">
            <v>4</v>
          </cell>
          <cell r="S74">
            <v>27</v>
          </cell>
          <cell r="T74">
            <v>68</v>
          </cell>
        </row>
        <row r="75">
          <cell r="G75" t="str">
            <v>105488-P.S.R. ESPIRITU SANTO</v>
          </cell>
          <cell r="H75">
            <v>0</v>
          </cell>
          <cell r="I75">
            <v>2</v>
          </cell>
          <cell r="K75">
            <v>1</v>
          </cell>
          <cell r="O75">
            <v>2</v>
          </cell>
          <cell r="Q75">
            <v>2</v>
          </cell>
          <cell r="T75">
            <v>7</v>
          </cell>
        </row>
        <row r="76">
          <cell r="G76" t="str">
            <v>105493-P.S.R. MINCHA SUR</v>
          </cell>
          <cell r="H76">
            <v>0</v>
          </cell>
          <cell r="I76">
            <v>5</v>
          </cell>
          <cell r="J76">
            <v>0</v>
          </cell>
          <cell r="K76">
            <v>0</v>
          </cell>
          <cell r="L76">
            <v>3</v>
          </cell>
          <cell r="M76">
            <v>4</v>
          </cell>
          <cell r="O76">
            <v>5</v>
          </cell>
          <cell r="P76">
            <v>6</v>
          </cell>
          <cell r="Q76">
            <v>0</v>
          </cell>
          <cell r="S76">
            <v>18</v>
          </cell>
          <cell r="T76">
            <v>41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  <cell r="J77">
            <v>0</v>
          </cell>
          <cell r="L77">
            <v>2</v>
          </cell>
          <cell r="N77">
            <v>5</v>
          </cell>
          <cell r="O77">
            <v>4</v>
          </cell>
          <cell r="P77">
            <v>3</v>
          </cell>
          <cell r="Q77">
            <v>3</v>
          </cell>
          <cell r="S77">
            <v>4</v>
          </cell>
          <cell r="T77">
            <v>21</v>
          </cell>
        </row>
        <row r="78">
          <cell r="G78" t="str">
            <v>105498-P.S.R. QUEBRADA DE LINARES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O78">
            <v>3</v>
          </cell>
          <cell r="P78">
            <v>1</v>
          </cell>
          <cell r="R78">
            <v>5</v>
          </cell>
          <cell r="T78">
            <v>12</v>
          </cell>
        </row>
        <row r="79">
          <cell r="G79" t="str">
            <v>04203-LOS VILOS</v>
          </cell>
          <cell r="H79">
            <v>69</v>
          </cell>
          <cell r="I79">
            <v>138</v>
          </cell>
          <cell r="J79">
            <v>74</v>
          </cell>
          <cell r="K79">
            <v>63</v>
          </cell>
          <cell r="L79">
            <v>81</v>
          </cell>
          <cell r="M79">
            <v>65</v>
          </cell>
          <cell r="N79">
            <v>60</v>
          </cell>
          <cell r="O79">
            <v>128</v>
          </cell>
          <cell r="P79">
            <v>70</v>
          </cell>
          <cell r="Q79">
            <v>50</v>
          </cell>
          <cell r="R79">
            <v>38</v>
          </cell>
          <cell r="S79">
            <v>43</v>
          </cell>
          <cell r="T79">
            <v>879</v>
          </cell>
        </row>
        <row r="80">
          <cell r="G80" t="str">
            <v>105108-HOSPITAL LOS VILOS</v>
          </cell>
          <cell r="H80">
            <v>6</v>
          </cell>
          <cell r="I80">
            <v>99</v>
          </cell>
          <cell r="J80">
            <v>40</v>
          </cell>
          <cell r="K80">
            <v>40</v>
          </cell>
          <cell r="L80">
            <v>42</v>
          </cell>
          <cell r="M80">
            <v>21</v>
          </cell>
          <cell r="N80">
            <v>23</v>
          </cell>
          <cell r="O80">
            <v>47</v>
          </cell>
          <cell r="P80">
            <v>8</v>
          </cell>
          <cell r="Q80">
            <v>19</v>
          </cell>
          <cell r="R80">
            <v>12</v>
          </cell>
          <cell r="S80">
            <v>16</v>
          </cell>
          <cell r="T80">
            <v>373</v>
          </cell>
        </row>
        <row r="81">
          <cell r="G81" t="str">
            <v>105478-P.S.R. CAIMANES                   </v>
          </cell>
          <cell r="H81">
            <v>15</v>
          </cell>
          <cell r="I81">
            <v>8</v>
          </cell>
          <cell r="J81">
            <v>14</v>
          </cell>
          <cell r="K81">
            <v>6</v>
          </cell>
          <cell r="L81">
            <v>15</v>
          </cell>
          <cell r="M81">
            <v>25</v>
          </cell>
          <cell r="N81">
            <v>11</v>
          </cell>
          <cell r="O81">
            <v>29</v>
          </cell>
          <cell r="P81">
            <v>29</v>
          </cell>
          <cell r="Q81">
            <v>23</v>
          </cell>
          <cell r="R81">
            <v>22</v>
          </cell>
          <cell r="S81">
            <v>5</v>
          </cell>
          <cell r="T81">
            <v>202</v>
          </cell>
        </row>
        <row r="82">
          <cell r="G82" t="str">
            <v>105479-P.S.R. GUANGUALI</v>
          </cell>
          <cell r="H82">
            <v>26</v>
          </cell>
          <cell r="I82">
            <v>4</v>
          </cell>
          <cell r="J82">
            <v>6</v>
          </cell>
          <cell r="K82">
            <v>8</v>
          </cell>
          <cell r="L82">
            <v>16</v>
          </cell>
          <cell r="M82">
            <v>9</v>
          </cell>
          <cell r="N82">
            <v>14</v>
          </cell>
          <cell r="O82">
            <v>5</v>
          </cell>
          <cell r="P82">
            <v>7</v>
          </cell>
          <cell r="Q82">
            <v>4</v>
          </cell>
          <cell r="R82">
            <v>0</v>
          </cell>
          <cell r="S82">
            <v>2</v>
          </cell>
          <cell r="T82">
            <v>101</v>
          </cell>
        </row>
        <row r="83">
          <cell r="G83" t="str">
            <v>105480-P.S.R. QUILIMARI</v>
          </cell>
          <cell r="H83">
            <v>16</v>
          </cell>
          <cell r="I83">
            <v>3</v>
          </cell>
          <cell r="J83">
            <v>5</v>
          </cell>
          <cell r="K83">
            <v>2</v>
          </cell>
          <cell r="L83">
            <v>6</v>
          </cell>
          <cell r="M83">
            <v>8</v>
          </cell>
          <cell r="N83">
            <v>7</v>
          </cell>
          <cell r="O83">
            <v>46</v>
          </cell>
          <cell r="P83">
            <v>23</v>
          </cell>
          <cell r="Q83">
            <v>2</v>
          </cell>
          <cell r="R83">
            <v>4</v>
          </cell>
          <cell r="S83">
            <v>15</v>
          </cell>
          <cell r="T83">
            <v>137</v>
          </cell>
        </row>
        <row r="84">
          <cell r="G84" t="str">
            <v>105481-P.S.R. TILAMA</v>
          </cell>
          <cell r="I84">
            <v>2</v>
          </cell>
          <cell r="J84">
            <v>3</v>
          </cell>
          <cell r="K84">
            <v>6</v>
          </cell>
          <cell r="L84">
            <v>2</v>
          </cell>
          <cell r="M84">
            <v>2</v>
          </cell>
          <cell r="N84">
            <v>0</v>
          </cell>
          <cell r="O84">
            <v>1</v>
          </cell>
          <cell r="P84">
            <v>3</v>
          </cell>
          <cell r="Q84">
            <v>2</v>
          </cell>
          <cell r="R84">
            <v>0</v>
          </cell>
          <cell r="S84">
            <v>4</v>
          </cell>
          <cell r="T84">
            <v>25</v>
          </cell>
        </row>
        <row r="85">
          <cell r="G85" t="str">
            <v>105511-P.S.R. LOS CONDORES</v>
          </cell>
          <cell r="H85">
            <v>6</v>
          </cell>
          <cell r="I85">
            <v>22</v>
          </cell>
          <cell r="J85">
            <v>6</v>
          </cell>
          <cell r="K85">
            <v>1</v>
          </cell>
          <cell r="L85">
            <v>0</v>
          </cell>
          <cell r="M85">
            <v>0</v>
          </cell>
          <cell r="N85">
            <v>5</v>
          </cell>
          <cell r="P85">
            <v>0</v>
          </cell>
          <cell r="Q85">
            <v>0</v>
          </cell>
          <cell r="R85">
            <v>0</v>
          </cell>
          <cell r="S85">
            <v>1</v>
          </cell>
          <cell r="T85">
            <v>41</v>
          </cell>
        </row>
        <row r="86">
          <cell r="G86" t="str">
            <v>04204-SALAMANCA</v>
          </cell>
          <cell r="H86">
            <v>63</v>
          </cell>
          <cell r="I86">
            <v>112</v>
          </cell>
          <cell r="J86">
            <v>160</v>
          </cell>
          <cell r="K86">
            <v>108</v>
          </cell>
          <cell r="L86">
            <v>240</v>
          </cell>
          <cell r="M86">
            <v>170</v>
          </cell>
          <cell r="N86">
            <v>165</v>
          </cell>
          <cell r="O86">
            <v>158</v>
          </cell>
          <cell r="P86">
            <v>90</v>
          </cell>
          <cell r="Q86">
            <v>114</v>
          </cell>
          <cell r="R86">
            <v>114</v>
          </cell>
          <cell r="S86">
            <v>80</v>
          </cell>
          <cell r="T86">
            <v>1574</v>
          </cell>
        </row>
        <row r="87">
          <cell r="G87" t="str">
            <v>105104-HOSPITAL SALAMANCA</v>
          </cell>
          <cell r="H87">
            <v>0</v>
          </cell>
          <cell r="I87">
            <v>30</v>
          </cell>
          <cell r="J87">
            <v>52</v>
          </cell>
          <cell r="K87">
            <v>33</v>
          </cell>
          <cell r="L87">
            <v>155</v>
          </cell>
          <cell r="M87">
            <v>106</v>
          </cell>
          <cell r="N87">
            <v>27</v>
          </cell>
          <cell r="O87">
            <v>12</v>
          </cell>
          <cell r="P87">
            <v>15</v>
          </cell>
          <cell r="Q87">
            <v>22</v>
          </cell>
          <cell r="R87">
            <v>5</v>
          </cell>
          <cell r="S87">
            <v>7</v>
          </cell>
          <cell r="T87">
            <v>464</v>
          </cell>
        </row>
        <row r="88">
          <cell r="G88" t="str">
            <v>105452-P.S.R. CUNCUMEN                 </v>
          </cell>
          <cell r="H88">
            <v>16</v>
          </cell>
          <cell r="I88">
            <v>38</v>
          </cell>
          <cell r="J88">
            <v>65</v>
          </cell>
          <cell r="K88">
            <v>43</v>
          </cell>
          <cell r="L88">
            <v>43</v>
          </cell>
          <cell r="M88">
            <v>27</v>
          </cell>
          <cell r="N88">
            <v>66</v>
          </cell>
          <cell r="O88">
            <v>78</v>
          </cell>
          <cell r="P88">
            <v>33</v>
          </cell>
          <cell r="Q88">
            <v>25</v>
          </cell>
          <cell r="R88">
            <v>34</v>
          </cell>
          <cell r="S88">
            <v>38</v>
          </cell>
          <cell r="T88">
            <v>506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4</v>
          </cell>
          <cell r="K89">
            <v>4</v>
          </cell>
          <cell r="L89">
            <v>5</v>
          </cell>
          <cell r="M89">
            <v>6</v>
          </cell>
          <cell r="N89">
            <v>8</v>
          </cell>
          <cell r="O89">
            <v>3</v>
          </cell>
          <cell r="P89">
            <v>7</v>
          </cell>
          <cell r="Q89">
            <v>14</v>
          </cell>
          <cell r="R89">
            <v>2</v>
          </cell>
          <cell r="S89">
            <v>5</v>
          </cell>
          <cell r="T89">
            <v>60</v>
          </cell>
        </row>
        <row r="90">
          <cell r="G90" t="str">
            <v>105454-P.S.R. CUNLAGUA</v>
          </cell>
          <cell r="H90">
            <v>11</v>
          </cell>
          <cell r="I90">
            <v>4</v>
          </cell>
          <cell r="J90">
            <v>7</v>
          </cell>
          <cell r="K90">
            <v>4</v>
          </cell>
          <cell r="L90">
            <v>6</v>
          </cell>
          <cell r="M90">
            <v>2</v>
          </cell>
          <cell r="N90">
            <v>4</v>
          </cell>
          <cell r="O90">
            <v>8</v>
          </cell>
          <cell r="P90">
            <v>2</v>
          </cell>
          <cell r="Q90">
            <v>0</v>
          </cell>
          <cell r="R90">
            <v>0</v>
          </cell>
          <cell r="S90">
            <v>11</v>
          </cell>
          <cell r="T90">
            <v>59</v>
          </cell>
        </row>
        <row r="91">
          <cell r="G91" t="str">
            <v>105455-P.S.R. CHILLEPIN</v>
          </cell>
          <cell r="H91">
            <v>7</v>
          </cell>
          <cell r="I91">
            <v>1</v>
          </cell>
          <cell r="J91">
            <v>3</v>
          </cell>
          <cell r="K91">
            <v>3</v>
          </cell>
          <cell r="L91">
            <v>7</v>
          </cell>
          <cell r="M91">
            <v>1</v>
          </cell>
          <cell r="N91">
            <v>7</v>
          </cell>
          <cell r="O91">
            <v>12</v>
          </cell>
          <cell r="P91">
            <v>4</v>
          </cell>
          <cell r="Q91">
            <v>18</v>
          </cell>
          <cell r="R91">
            <v>28</v>
          </cell>
          <cell r="S91">
            <v>0</v>
          </cell>
          <cell r="T91">
            <v>91</v>
          </cell>
        </row>
        <row r="92">
          <cell r="G92" t="str">
            <v>105456-P.S.R. LLIMPO</v>
          </cell>
          <cell r="H92">
            <v>1</v>
          </cell>
          <cell r="I92">
            <v>6</v>
          </cell>
          <cell r="J92">
            <v>7</v>
          </cell>
          <cell r="K92">
            <v>3</v>
          </cell>
          <cell r="L92">
            <v>1</v>
          </cell>
          <cell r="M92">
            <v>4</v>
          </cell>
          <cell r="N92">
            <v>7</v>
          </cell>
          <cell r="O92">
            <v>8</v>
          </cell>
          <cell r="P92">
            <v>4</v>
          </cell>
          <cell r="Q92">
            <v>17</v>
          </cell>
          <cell r="R92">
            <v>7</v>
          </cell>
          <cell r="S92">
            <v>0</v>
          </cell>
          <cell r="T92">
            <v>65</v>
          </cell>
        </row>
        <row r="93">
          <cell r="G93" t="str">
            <v>105457-P.S.R. SAN AGUSTIN</v>
          </cell>
          <cell r="H93">
            <v>4</v>
          </cell>
          <cell r="I93">
            <v>7</v>
          </cell>
          <cell r="J93">
            <v>5</v>
          </cell>
          <cell r="K93">
            <v>4</v>
          </cell>
          <cell r="L93">
            <v>9</v>
          </cell>
          <cell r="M93">
            <v>4</v>
          </cell>
          <cell r="N93">
            <v>7</v>
          </cell>
          <cell r="O93">
            <v>7</v>
          </cell>
          <cell r="P93">
            <v>4</v>
          </cell>
          <cell r="Q93">
            <v>12</v>
          </cell>
          <cell r="R93">
            <v>7</v>
          </cell>
          <cell r="S93">
            <v>3</v>
          </cell>
          <cell r="T93">
            <v>73</v>
          </cell>
        </row>
        <row r="94">
          <cell r="G94" t="str">
            <v>105458-P.S.R. TAHUINCO</v>
          </cell>
          <cell r="H94">
            <v>8</v>
          </cell>
          <cell r="I94">
            <v>4</v>
          </cell>
          <cell r="J94">
            <v>2</v>
          </cell>
          <cell r="K94">
            <v>0</v>
          </cell>
          <cell r="L94">
            <v>1</v>
          </cell>
          <cell r="M94">
            <v>2</v>
          </cell>
          <cell r="N94">
            <v>21</v>
          </cell>
          <cell r="O94">
            <v>5</v>
          </cell>
          <cell r="P94">
            <v>3</v>
          </cell>
          <cell r="R94">
            <v>8</v>
          </cell>
          <cell r="S94">
            <v>6</v>
          </cell>
          <cell r="T94">
            <v>60</v>
          </cell>
        </row>
        <row r="95">
          <cell r="G95" t="str">
            <v>105491-P.S.R. QUELEN BAJO</v>
          </cell>
          <cell r="H95">
            <v>0</v>
          </cell>
          <cell r="I95">
            <v>3</v>
          </cell>
          <cell r="J95">
            <v>6</v>
          </cell>
          <cell r="K95">
            <v>2</v>
          </cell>
          <cell r="L95">
            <v>2</v>
          </cell>
          <cell r="M95">
            <v>4</v>
          </cell>
          <cell r="N95">
            <v>5</v>
          </cell>
          <cell r="O95">
            <v>10</v>
          </cell>
          <cell r="P95">
            <v>6</v>
          </cell>
          <cell r="Q95">
            <v>3</v>
          </cell>
          <cell r="R95">
            <v>4</v>
          </cell>
          <cell r="S95">
            <v>5</v>
          </cell>
          <cell r="T95">
            <v>50</v>
          </cell>
        </row>
        <row r="96">
          <cell r="G96" t="str">
            <v>105492-P.S.R. CAMISA</v>
          </cell>
          <cell r="H96">
            <v>5</v>
          </cell>
          <cell r="I96">
            <v>10</v>
          </cell>
          <cell r="J96">
            <v>8</v>
          </cell>
          <cell r="K96">
            <v>3</v>
          </cell>
          <cell r="L96">
            <v>2</v>
          </cell>
          <cell r="M96">
            <v>2</v>
          </cell>
          <cell r="N96">
            <v>6</v>
          </cell>
          <cell r="O96">
            <v>2</v>
          </cell>
          <cell r="P96">
            <v>4</v>
          </cell>
          <cell r="Q96">
            <v>3</v>
          </cell>
          <cell r="R96">
            <v>2</v>
          </cell>
          <cell r="S96">
            <v>3</v>
          </cell>
          <cell r="T96">
            <v>50</v>
          </cell>
        </row>
        <row r="97">
          <cell r="G97" t="str">
            <v>105501-P.S.R. ARBOLEDA GRANDE</v>
          </cell>
          <cell r="H97">
            <v>10</v>
          </cell>
          <cell r="I97">
            <v>8</v>
          </cell>
          <cell r="J97">
            <v>1</v>
          </cell>
          <cell r="K97">
            <v>9</v>
          </cell>
          <cell r="L97">
            <v>9</v>
          </cell>
          <cell r="M97">
            <v>12</v>
          </cell>
          <cell r="N97">
            <v>7</v>
          </cell>
          <cell r="O97">
            <v>13</v>
          </cell>
          <cell r="P97">
            <v>8</v>
          </cell>
          <cell r="Q97">
            <v>0</v>
          </cell>
          <cell r="R97">
            <v>17</v>
          </cell>
          <cell r="S97">
            <v>2</v>
          </cell>
          <cell r="T97">
            <v>96</v>
          </cell>
        </row>
        <row r="98">
          <cell r="G98" t="str">
            <v>04301-OVALLE</v>
          </cell>
          <cell r="H98">
            <v>335</v>
          </cell>
          <cell r="I98">
            <v>391</v>
          </cell>
          <cell r="J98">
            <v>650</v>
          </cell>
          <cell r="K98">
            <v>462</v>
          </cell>
          <cell r="L98">
            <v>533</v>
          </cell>
          <cell r="M98">
            <v>520</v>
          </cell>
          <cell r="N98">
            <v>514</v>
          </cell>
          <cell r="O98">
            <v>515</v>
          </cell>
          <cell r="P98">
            <v>346</v>
          </cell>
          <cell r="Q98">
            <v>328</v>
          </cell>
          <cell r="R98">
            <v>456</v>
          </cell>
          <cell r="S98">
            <v>706</v>
          </cell>
          <cell r="T98">
            <v>5756</v>
          </cell>
        </row>
        <row r="99">
          <cell r="G99" t="str">
            <v>105315-CES. RURAL C. DE TAMAYA</v>
          </cell>
          <cell r="H99">
            <v>22</v>
          </cell>
          <cell r="I99">
            <v>14</v>
          </cell>
          <cell r="J99">
            <v>39</v>
          </cell>
          <cell r="K99">
            <v>26</v>
          </cell>
          <cell r="L99">
            <v>22</v>
          </cell>
          <cell r="M99">
            <v>13</v>
          </cell>
          <cell r="N99">
            <v>26</v>
          </cell>
          <cell r="O99">
            <v>33</v>
          </cell>
          <cell r="P99">
            <v>19</v>
          </cell>
          <cell r="Q99">
            <v>19</v>
          </cell>
          <cell r="R99">
            <v>6</v>
          </cell>
          <cell r="S99">
            <v>59</v>
          </cell>
          <cell r="T99">
            <v>298</v>
          </cell>
        </row>
        <row r="100">
          <cell r="G100" t="str">
            <v>105317-CES. JORGE JORDAN D.</v>
          </cell>
          <cell r="H100">
            <v>65</v>
          </cell>
          <cell r="I100">
            <v>148</v>
          </cell>
          <cell r="J100">
            <v>193</v>
          </cell>
          <cell r="K100">
            <v>97</v>
          </cell>
          <cell r="L100">
            <v>108</v>
          </cell>
          <cell r="M100">
            <v>93</v>
          </cell>
          <cell r="N100">
            <v>92</v>
          </cell>
          <cell r="O100">
            <v>94</v>
          </cell>
          <cell r="P100">
            <v>62</v>
          </cell>
          <cell r="Q100">
            <v>74</v>
          </cell>
          <cell r="R100">
            <v>82</v>
          </cell>
          <cell r="S100">
            <v>75</v>
          </cell>
          <cell r="T100">
            <v>1183</v>
          </cell>
        </row>
        <row r="101">
          <cell r="G101" t="str">
            <v>105322-CES. MARCOS MACUADA</v>
          </cell>
          <cell r="H101">
            <v>150</v>
          </cell>
          <cell r="I101">
            <v>89</v>
          </cell>
          <cell r="J101">
            <v>262</v>
          </cell>
          <cell r="K101">
            <v>213</v>
          </cell>
          <cell r="L101">
            <v>273</v>
          </cell>
          <cell r="M101">
            <v>240</v>
          </cell>
          <cell r="N101">
            <v>252</v>
          </cell>
          <cell r="O101">
            <v>251</v>
          </cell>
          <cell r="P101">
            <v>142</v>
          </cell>
          <cell r="Q101">
            <v>111</v>
          </cell>
          <cell r="R101">
            <v>178</v>
          </cell>
          <cell r="S101">
            <v>147</v>
          </cell>
          <cell r="T101">
            <v>2308</v>
          </cell>
        </row>
        <row r="102">
          <cell r="G102" t="str">
            <v>105324-CES. SOTAQUI</v>
          </cell>
          <cell r="H102">
            <v>18</v>
          </cell>
          <cell r="I102">
            <v>34</v>
          </cell>
          <cell r="J102">
            <v>35</v>
          </cell>
          <cell r="K102">
            <v>18</v>
          </cell>
          <cell r="L102">
            <v>27</v>
          </cell>
          <cell r="M102">
            <v>29</v>
          </cell>
          <cell r="N102">
            <v>9</v>
          </cell>
          <cell r="O102">
            <v>23</v>
          </cell>
          <cell r="P102">
            <v>34</v>
          </cell>
          <cell r="Q102">
            <v>25</v>
          </cell>
          <cell r="R102">
            <v>57</v>
          </cell>
          <cell r="S102">
            <v>73</v>
          </cell>
          <cell r="T102">
            <v>382</v>
          </cell>
        </row>
        <row r="103">
          <cell r="G103" t="str">
            <v>105415-P.S.R. BARRAZA</v>
          </cell>
          <cell r="H103">
            <v>15</v>
          </cell>
          <cell r="I103">
            <v>16</v>
          </cell>
          <cell r="J103">
            <v>14</v>
          </cell>
          <cell r="K103">
            <v>10</v>
          </cell>
          <cell r="L103">
            <v>11</v>
          </cell>
          <cell r="M103">
            <v>16</v>
          </cell>
          <cell r="N103">
            <v>7</v>
          </cell>
          <cell r="O103">
            <v>13</v>
          </cell>
          <cell r="P103">
            <v>19</v>
          </cell>
          <cell r="Q103">
            <v>11</v>
          </cell>
          <cell r="R103">
            <v>16</v>
          </cell>
          <cell r="S103">
            <v>13</v>
          </cell>
          <cell r="T103">
            <v>161</v>
          </cell>
        </row>
        <row r="104">
          <cell r="G104" t="str">
            <v>105416-P.S.R. CAMARICO                  </v>
          </cell>
          <cell r="I104">
            <v>7</v>
          </cell>
          <cell r="J104">
            <v>16</v>
          </cell>
          <cell r="K104">
            <v>5</v>
          </cell>
          <cell r="L104">
            <v>10</v>
          </cell>
          <cell r="M104">
            <v>11</v>
          </cell>
          <cell r="N104">
            <v>4</v>
          </cell>
          <cell r="O104">
            <v>10</v>
          </cell>
          <cell r="P104">
            <v>2</v>
          </cell>
          <cell r="Q104">
            <v>2</v>
          </cell>
          <cell r="S104">
            <v>53</v>
          </cell>
          <cell r="T104">
            <v>120</v>
          </cell>
        </row>
        <row r="105">
          <cell r="G105" t="str">
            <v>105417-P.S.R. ALCONES BAJOS</v>
          </cell>
          <cell r="I105">
            <v>3</v>
          </cell>
          <cell r="J105">
            <v>2</v>
          </cell>
          <cell r="K105">
            <v>6</v>
          </cell>
          <cell r="L105">
            <v>12</v>
          </cell>
          <cell r="M105">
            <v>9</v>
          </cell>
          <cell r="N105">
            <v>4</v>
          </cell>
          <cell r="O105">
            <v>0</v>
          </cell>
          <cell r="P105">
            <v>7</v>
          </cell>
          <cell r="S105">
            <v>18</v>
          </cell>
          <cell r="T105">
            <v>61</v>
          </cell>
        </row>
        <row r="106">
          <cell r="G106" t="str">
            <v>105419-P.S.R. LAS SOSSAS</v>
          </cell>
          <cell r="H106">
            <v>6</v>
          </cell>
          <cell r="I106">
            <v>4</v>
          </cell>
          <cell r="J106">
            <v>4</v>
          </cell>
          <cell r="K106">
            <v>9</v>
          </cell>
          <cell r="L106">
            <v>3</v>
          </cell>
          <cell r="M106">
            <v>1</v>
          </cell>
          <cell r="N106">
            <v>8</v>
          </cell>
          <cell r="O106">
            <v>2</v>
          </cell>
          <cell r="P106">
            <v>3</v>
          </cell>
          <cell r="Q106">
            <v>1</v>
          </cell>
          <cell r="R106">
            <v>0</v>
          </cell>
          <cell r="S106">
            <v>8</v>
          </cell>
          <cell r="T106">
            <v>49</v>
          </cell>
        </row>
        <row r="107">
          <cell r="G107" t="str">
            <v>105420-P.S.R. LIMARI</v>
          </cell>
          <cell r="I107">
            <v>4</v>
          </cell>
          <cell r="J107">
            <v>6</v>
          </cell>
          <cell r="K107">
            <v>7</v>
          </cell>
          <cell r="L107">
            <v>10</v>
          </cell>
          <cell r="M107">
            <v>23</v>
          </cell>
          <cell r="N107">
            <v>5</v>
          </cell>
          <cell r="O107">
            <v>10</v>
          </cell>
          <cell r="P107">
            <v>3</v>
          </cell>
          <cell r="Q107">
            <v>0</v>
          </cell>
          <cell r="R107">
            <v>0</v>
          </cell>
          <cell r="S107">
            <v>47</v>
          </cell>
          <cell r="T107">
            <v>115</v>
          </cell>
        </row>
        <row r="108">
          <cell r="G108" t="str">
            <v>105422-P.S.R. HORNILLOS</v>
          </cell>
          <cell r="J108">
            <v>2</v>
          </cell>
          <cell r="K108">
            <v>4</v>
          </cell>
          <cell r="L108">
            <v>3</v>
          </cell>
          <cell r="M108">
            <v>7</v>
          </cell>
          <cell r="O108">
            <v>2</v>
          </cell>
          <cell r="P108">
            <v>3</v>
          </cell>
          <cell r="Q108">
            <v>5</v>
          </cell>
          <cell r="S108">
            <v>2</v>
          </cell>
          <cell r="T108">
            <v>28</v>
          </cell>
        </row>
        <row r="109">
          <cell r="G109" t="str">
            <v>105437-P.S.R. CHALINGA</v>
          </cell>
          <cell r="I109">
            <v>6</v>
          </cell>
          <cell r="J109">
            <v>0</v>
          </cell>
          <cell r="K109">
            <v>2</v>
          </cell>
          <cell r="L109">
            <v>8</v>
          </cell>
          <cell r="M109">
            <v>19</v>
          </cell>
          <cell r="O109">
            <v>3</v>
          </cell>
          <cell r="P109">
            <v>2</v>
          </cell>
          <cell r="Q109">
            <v>3</v>
          </cell>
          <cell r="R109">
            <v>2</v>
          </cell>
          <cell r="S109">
            <v>4</v>
          </cell>
          <cell r="T109">
            <v>49</v>
          </cell>
        </row>
        <row r="110">
          <cell r="G110" t="str">
            <v>105439-P.S.R. CERRO BLANCO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5</v>
          </cell>
          <cell r="M110">
            <v>7</v>
          </cell>
          <cell r="N110">
            <v>12</v>
          </cell>
          <cell r="O110">
            <v>5</v>
          </cell>
          <cell r="P110">
            <v>0</v>
          </cell>
          <cell r="Q110">
            <v>5</v>
          </cell>
          <cell r="S110">
            <v>10</v>
          </cell>
          <cell r="T110">
            <v>48</v>
          </cell>
        </row>
        <row r="111">
          <cell r="G111" t="str">
            <v>105507-P.S.R. HUAMALATA</v>
          </cell>
          <cell r="H111">
            <v>5</v>
          </cell>
          <cell r="I111">
            <v>12</v>
          </cell>
          <cell r="J111">
            <v>3</v>
          </cell>
          <cell r="K111">
            <v>2</v>
          </cell>
          <cell r="L111">
            <v>4</v>
          </cell>
          <cell r="M111">
            <v>6</v>
          </cell>
          <cell r="N111">
            <v>11</v>
          </cell>
          <cell r="O111">
            <v>8</v>
          </cell>
          <cell r="P111">
            <v>13</v>
          </cell>
          <cell r="Q111">
            <v>3</v>
          </cell>
          <cell r="R111">
            <v>10</v>
          </cell>
          <cell r="S111">
            <v>66</v>
          </cell>
          <cell r="T111">
            <v>143</v>
          </cell>
        </row>
        <row r="112">
          <cell r="G112" t="str">
            <v>105510-P.S.R. RECOLETA</v>
          </cell>
          <cell r="H112">
            <v>0</v>
          </cell>
          <cell r="I112">
            <v>6</v>
          </cell>
          <cell r="J112">
            <v>4</v>
          </cell>
          <cell r="K112">
            <v>9</v>
          </cell>
          <cell r="L112">
            <v>11</v>
          </cell>
          <cell r="M112">
            <v>14</v>
          </cell>
          <cell r="N112">
            <v>9</v>
          </cell>
          <cell r="O112">
            <v>4</v>
          </cell>
          <cell r="P112">
            <v>5</v>
          </cell>
          <cell r="Q112">
            <v>2</v>
          </cell>
          <cell r="R112">
            <v>2</v>
          </cell>
          <cell r="S112">
            <v>35</v>
          </cell>
          <cell r="T112">
            <v>101</v>
          </cell>
        </row>
        <row r="113">
          <cell r="G113" t="str">
            <v>105722-CECOF SAN JOSE DE LA DEHESA</v>
          </cell>
          <cell r="H113">
            <v>44</v>
          </cell>
          <cell r="I113">
            <v>20</v>
          </cell>
          <cell r="J113">
            <v>31</v>
          </cell>
          <cell r="K113">
            <v>14</v>
          </cell>
          <cell r="L113">
            <v>15</v>
          </cell>
          <cell r="M113">
            <v>7</v>
          </cell>
          <cell r="N113">
            <v>9</v>
          </cell>
          <cell r="O113">
            <v>5</v>
          </cell>
          <cell r="P113">
            <v>0</v>
          </cell>
          <cell r="Q113">
            <v>12</v>
          </cell>
          <cell r="R113">
            <v>43</v>
          </cell>
          <cell r="S113">
            <v>66</v>
          </cell>
          <cell r="T113">
            <v>266</v>
          </cell>
        </row>
        <row r="114">
          <cell r="G114" t="str">
            <v>105723-CECOF LIMARI</v>
          </cell>
          <cell r="H114">
            <v>10</v>
          </cell>
          <cell r="I114">
            <v>26</v>
          </cell>
          <cell r="J114">
            <v>39</v>
          </cell>
          <cell r="K114">
            <v>38</v>
          </cell>
          <cell r="L114">
            <v>11</v>
          </cell>
          <cell r="M114">
            <v>25</v>
          </cell>
          <cell r="N114">
            <v>66</v>
          </cell>
          <cell r="O114">
            <v>52</v>
          </cell>
          <cell r="P114">
            <v>32</v>
          </cell>
          <cell r="Q114">
            <v>47</v>
          </cell>
          <cell r="R114">
            <v>60</v>
          </cell>
          <cell r="S114">
            <v>27</v>
          </cell>
          <cell r="T114">
            <v>433</v>
          </cell>
        </row>
        <row r="115">
          <cell r="G115" t="str">
            <v>200258-CECOF LOS COPIHUES</v>
          </cell>
          <cell r="Q115">
            <v>8</v>
          </cell>
          <cell r="R115">
            <v>0</v>
          </cell>
          <cell r="S115">
            <v>3</v>
          </cell>
          <cell r="T115">
            <v>11</v>
          </cell>
        </row>
        <row r="116">
          <cell r="G116" t="str">
            <v>04302-COMBARBALÁ</v>
          </cell>
          <cell r="H116">
            <v>125</v>
          </cell>
          <cell r="I116">
            <v>125</v>
          </cell>
          <cell r="J116">
            <v>65</v>
          </cell>
          <cell r="K116">
            <v>84</v>
          </cell>
          <cell r="L116">
            <v>84</v>
          </cell>
          <cell r="M116">
            <v>69</v>
          </cell>
          <cell r="N116">
            <v>104</v>
          </cell>
          <cell r="O116">
            <v>67</v>
          </cell>
          <cell r="P116">
            <v>111</v>
          </cell>
          <cell r="Q116">
            <v>225</v>
          </cell>
          <cell r="R116">
            <v>190</v>
          </cell>
          <cell r="S116">
            <v>148</v>
          </cell>
          <cell r="T116">
            <v>1397</v>
          </cell>
        </row>
        <row r="117">
          <cell r="G117" t="str">
            <v>105105-HOSPITAL COMBARBALA</v>
          </cell>
          <cell r="H117">
            <v>36</v>
          </cell>
          <cell r="I117">
            <v>10</v>
          </cell>
          <cell r="J117">
            <v>7</v>
          </cell>
          <cell r="K117">
            <v>13</v>
          </cell>
          <cell r="L117">
            <v>7</v>
          </cell>
          <cell r="M117">
            <v>18</v>
          </cell>
          <cell r="N117">
            <v>18</v>
          </cell>
          <cell r="O117">
            <v>3</v>
          </cell>
          <cell r="P117">
            <v>50</v>
          </cell>
          <cell r="Q117">
            <v>148</v>
          </cell>
          <cell r="R117">
            <v>156</v>
          </cell>
          <cell r="S117">
            <v>79</v>
          </cell>
          <cell r="T117">
            <v>545</v>
          </cell>
        </row>
        <row r="118">
          <cell r="G118" t="str">
            <v>105433-P.S.R. SAN LORENZO</v>
          </cell>
          <cell r="I118">
            <v>3</v>
          </cell>
          <cell r="J118">
            <v>3</v>
          </cell>
          <cell r="L118">
            <v>4</v>
          </cell>
          <cell r="M118">
            <v>1</v>
          </cell>
          <cell r="N118">
            <v>7</v>
          </cell>
          <cell r="O118">
            <v>4</v>
          </cell>
          <cell r="P118">
            <v>1</v>
          </cell>
          <cell r="Q118">
            <v>0</v>
          </cell>
          <cell r="R118">
            <v>4</v>
          </cell>
          <cell r="S118">
            <v>0</v>
          </cell>
          <cell r="T118">
            <v>27</v>
          </cell>
        </row>
        <row r="119">
          <cell r="G119" t="str">
            <v>105434-P.S.R. SAN MARCOS</v>
          </cell>
          <cell r="H119">
            <v>1</v>
          </cell>
          <cell r="I119">
            <v>11</v>
          </cell>
          <cell r="J119">
            <v>6</v>
          </cell>
          <cell r="K119">
            <v>8</v>
          </cell>
          <cell r="L119">
            <v>18</v>
          </cell>
          <cell r="M119">
            <v>7</v>
          </cell>
          <cell r="N119">
            <v>5</v>
          </cell>
          <cell r="O119">
            <v>0</v>
          </cell>
          <cell r="P119">
            <v>3</v>
          </cell>
          <cell r="Q119">
            <v>9</v>
          </cell>
          <cell r="R119">
            <v>4</v>
          </cell>
          <cell r="S119">
            <v>1</v>
          </cell>
          <cell r="T119">
            <v>73</v>
          </cell>
        </row>
        <row r="120">
          <cell r="G120" t="str">
            <v>105441-P.S.R. MANQUEHUA</v>
          </cell>
          <cell r="H120">
            <v>15</v>
          </cell>
          <cell r="I120">
            <v>15</v>
          </cell>
          <cell r="J120">
            <v>2</v>
          </cell>
          <cell r="K120">
            <v>17</v>
          </cell>
          <cell r="L120">
            <v>13</v>
          </cell>
          <cell r="M120">
            <v>4</v>
          </cell>
          <cell r="N120">
            <v>9</v>
          </cell>
          <cell r="O120">
            <v>10</v>
          </cell>
          <cell r="P120">
            <v>17</v>
          </cell>
          <cell r="Q120">
            <v>10</v>
          </cell>
          <cell r="R120">
            <v>7</v>
          </cell>
          <cell r="S120">
            <v>1</v>
          </cell>
          <cell r="T120">
            <v>120</v>
          </cell>
        </row>
        <row r="121">
          <cell r="G121" t="str">
            <v>105459-P.S.R. BARRANCAS                </v>
          </cell>
          <cell r="H121">
            <v>6</v>
          </cell>
          <cell r="I121">
            <v>16</v>
          </cell>
          <cell r="J121">
            <v>15</v>
          </cell>
          <cell r="K121">
            <v>9</v>
          </cell>
          <cell r="L121">
            <v>11</v>
          </cell>
          <cell r="M121">
            <v>4</v>
          </cell>
          <cell r="N121">
            <v>25</v>
          </cell>
          <cell r="O121">
            <v>7</v>
          </cell>
          <cell r="P121">
            <v>4</v>
          </cell>
          <cell r="Q121">
            <v>4</v>
          </cell>
          <cell r="R121">
            <v>8</v>
          </cell>
          <cell r="S121">
            <v>7</v>
          </cell>
          <cell r="T121">
            <v>116</v>
          </cell>
        </row>
        <row r="122">
          <cell r="G122" t="str">
            <v>105460-P.S.R. COGOTI 18</v>
          </cell>
          <cell r="H122">
            <v>6</v>
          </cell>
          <cell r="I122">
            <v>10</v>
          </cell>
          <cell r="J122">
            <v>2</v>
          </cell>
          <cell r="K122">
            <v>4</v>
          </cell>
          <cell r="L122">
            <v>4</v>
          </cell>
          <cell r="M122">
            <v>2</v>
          </cell>
          <cell r="N122">
            <v>2</v>
          </cell>
          <cell r="O122">
            <v>10</v>
          </cell>
          <cell r="P122">
            <v>3</v>
          </cell>
          <cell r="Q122">
            <v>3</v>
          </cell>
          <cell r="R122">
            <v>3</v>
          </cell>
          <cell r="S122">
            <v>12</v>
          </cell>
          <cell r="T122">
            <v>61</v>
          </cell>
        </row>
        <row r="123">
          <cell r="G123" t="str">
            <v>105461-P.S.R. EL HUACHO</v>
          </cell>
          <cell r="H123">
            <v>4</v>
          </cell>
          <cell r="I123">
            <v>8</v>
          </cell>
          <cell r="K123">
            <v>7</v>
          </cell>
          <cell r="L123">
            <v>0</v>
          </cell>
          <cell r="M123">
            <v>1</v>
          </cell>
          <cell r="N123">
            <v>7</v>
          </cell>
          <cell r="O123">
            <v>2</v>
          </cell>
          <cell r="Q123">
            <v>8</v>
          </cell>
          <cell r="S123">
            <v>8</v>
          </cell>
          <cell r="T123">
            <v>45</v>
          </cell>
        </row>
        <row r="124">
          <cell r="G124" t="str">
            <v>105462-P.S.R. EL SAUCE</v>
          </cell>
          <cell r="H124">
            <v>11</v>
          </cell>
          <cell r="I124">
            <v>14</v>
          </cell>
          <cell r="J124">
            <v>11</v>
          </cell>
          <cell r="K124">
            <v>0</v>
          </cell>
          <cell r="L124">
            <v>5</v>
          </cell>
          <cell r="M124">
            <v>9</v>
          </cell>
          <cell r="N124">
            <v>8</v>
          </cell>
          <cell r="O124">
            <v>9</v>
          </cell>
          <cell r="P124">
            <v>10</v>
          </cell>
          <cell r="Q124">
            <v>9</v>
          </cell>
          <cell r="R124">
            <v>1</v>
          </cell>
          <cell r="S124">
            <v>9</v>
          </cell>
          <cell r="T124">
            <v>96</v>
          </cell>
        </row>
        <row r="125">
          <cell r="G125" t="str">
            <v>105463-P.S.R. QUILITAPIA</v>
          </cell>
          <cell r="H125">
            <v>16</v>
          </cell>
          <cell r="I125">
            <v>5</v>
          </cell>
          <cell r="J125">
            <v>5</v>
          </cell>
          <cell r="K125">
            <v>1</v>
          </cell>
          <cell r="L125">
            <v>6</v>
          </cell>
          <cell r="M125">
            <v>9</v>
          </cell>
          <cell r="N125">
            <v>2</v>
          </cell>
          <cell r="O125">
            <v>6</v>
          </cell>
          <cell r="P125">
            <v>8</v>
          </cell>
          <cell r="Q125">
            <v>5</v>
          </cell>
          <cell r="R125">
            <v>4</v>
          </cell>
          <cell r="S125">
            <v>6</v>
          </cell>
          <cell r="T125">
            <v>73</v>
          </cell>
        </row>
        <row r="126">
          <cell r="G126" t="str">
            <v>105464-P.S.R. LA LIGUA</v>
          </cell>
          <cell r="H126">
            <v>6</v>
          </cell>
          <cell r="I126">
            <v>15</v>
          </cell>
          <cell r="J126">
            <v>6</v>
          </cell>
          <cell r="K126">
            <v>6</v>
          </cell>
          <cell r="L126">
            <v>2</v>
          </cell>
          <cell r="M126">
            <v>11</v>
          </cell>
          <cell r="N126">
            <v>9</v>
          </cell>
          <cell r="O126">
            <v>3</v>
          </cell>
          <cell r="P126">
            <v>4</v>
          </cell>
          <cell r="Q126">
            <v>9</v>
          </cell>
          <cell r="R126">
            <v>2</v>
          </cell>
          <cell r="S126">
            <v>9</v>
          </cell>
          <cell r="T126">
            <v>82</v>
          </cell>
        </row>
        <row r="127">
          <cell r="G127" t="str">
            <v>105465-P.S.R. RAMADILLA</v>
          </cell>
          <cell r="H127">
            <v>7</v>
          </cell>
          <cell r="I127">
            <v>7</v>
          </cell>
          <cell r="J127">
            <v>5</v>
          </cell>
          <cell r="K127">
            <v>4</v>
          </cell>
          <cell r="L127">
            <v>5</v>
          </cell>
          <cell r="M127">
            <v>3</v>
          </cell>
          <cell r="N127">
            <v>8</v>
          </cell>
          <cell r="O127">
            <v>3</v>
          </cell>
          <cell r="P127">
            <v>6</v>
          </cell>
          <cell r="Q127">
            <v>6</v>
          </cell>
          <cell r="R127">
            <v>0</v>
          </cell>
          <cell r="S127">
            <v>8</v>
          </cell>
          <cell r="T127">
            <v>62</v>
          </cell>
        </row>
        <row r="128">
          <cell r="G128" t="str">
            <v>105466-P.S.R. VALLE HERMOSO</v>
          </cell>
          <cell r="H128">
            <v>9</v>
          </cell>
          <cell r="I128">
            <v>5</v>
          </cell>
          <cell r="K128">
            <v>11</v>
          </cell>
          <cell r="L128">
            <v>8</v>
          </cell>
          <cell r="N128">
            <v>1</v>
          </cell>
          <cell r="O128">
            <v>6</v>
          </cell>
          <cell r="P128">
            <v>3</v>
          </cell>
          <cell r="Q128">
            <v>11</v>
          </cell>
          <cell r="R128">
            <v>1</v>
          </cell>
          <cell r="S128">
            <v>1</v>
          </cell>
          <cell r="T128">
            <v>56</v>
          </cell>
        </row>
        <row r="129">
          <cell r="G129" t="str">
            <v>105490-P.S.R. EL DURAZNO</v>
          </cell>
          <cell r="H129">
            <v>8</v>
          </cell>
          <cell r="I129">
            <v>6</v>
          </cell>
          <cell r="J129">
            <v>3</v>
          </cell>
          <cell r="K129">
            <v>4</v>
          </cell>
          <cell r="L129">
            <v>1</v>
          </cell>
          <cell r="M129">
            <v>0</v>
          </cell>
          <cell r="N129">
            <v>3</v>
          </cell>
          <cell r="O129">
            <v>4</v>
          </cell>
          <cell r="P129">
            <v>2</v>
          </cell>
          <cell r="Q129">
            <v>3</v>
          </cell>
          <cell r="S129">
            <v>7</v>
          </cell>
          <cell r="T129">
            <v>41</v>
          </cell>
        </row>
        <row r="130">
          <cell r="G130" t="str">
            <v>04304-MONTE PATRIA</v>
          </cell>
          <cell r="H130">
            <v>113</v>
          </cell>
          <cell r="I130">
            <v>224</v>
          </cell>
          <cell r="J130">
            <v>210</v>
          </cell>
          <cell r="K130">
            <v>159</v>
          </cell>
          <cell r="L130">
            <v>203</v>
          </cell>
          <cell r="M130">
            <v>244</v>
          </cell>
          <cell r="N130">
            <v>152</v>
          </cell>
          <cell r="O130">
            <v>142</v>
          </cell>
          <cell r="P130">
            <v>193</v>
          </cell>
          <cell r="Q130">
            <v>126</v>
          </cell>
          <cell r="R130">
            <v>57</v>
          </cell>
          <cell r="S130">
            <v>451</v>
          </cell>
          <cell r="T130">
            <v>2274</v>
          </cell>
        </row>
        <row r="131">
          <cell r="G131" t="str">
            <v>105307-CES. RURAL MONTE PATRIA</v>
          </cell>
          <cell r="H131">
            <v>37</v>
          </cell>
          <cell r="I131">
            <v>61</v>
          </cell>
          <cell r="J131">
            <v>17</v>
          </cell>
          <cell r="K131">
            <v>26</v>
          </cell>
          <cell r="L131">
            <v>29</v>
          </cell>
          <cell r="M131">
            <v>134</v>
          </cell>
          <cell r="N131">
            <v>20</v>
          </cell>
          <cell r="O131">
            <v>32</v>
          </cell>
          <cell r="P131">
            <v>48</v>
          </cell>
          <cell r="Q131">
            <v>32</v>
          </cell>
          <cell r="R131">
            <v>16</v>
          </cell>
          <cell r="S131">
            <v>137</v>
          </cell>
          <cell r="T131">
            <v>589</v>
          </cell>
        </row>
        <row r="132">
          <cell r="G132" t="str">
            <v>105311-CES. RURAL CHAÑARAL ALTO</v>
          </cell>
          <cell r="H132">
            <v>16</v>
          </cell>
          <cell r="I132">
            <v>25</v>
          </cell>
          <cell r="J132">
            <v>32</v>
          </cell>
          <cell r="K132">
            <v>25</v>
          </cell>
          <cell r="L132">
            <v>14</v>
          </cell>
          <cell r="M132">
            <v>15</v>
          </cell>
          <cell r="N132">
            <v>15</v>
          </cell>
          <cell r="O132">
            <v>19</v>
          </cell>
          <cell r="P132">
            <v>28</v>
          </cell>
          <cell r="Q132">
            <v>41</v>
          </cell>
          <cell r="R132">
            <v>17</v>
          </cell>
          <cell r="S132">
            <v>43</v>
          </cell>
          <cell r="T132">
            <v>290</v>
          </cell>
        </row>
        <row r="133">
          <cell r="G133" t="str">
            <v>105312-CES. RURAL CAREN</v>
          </cell>
          <cell r="H133">
            <v>5</v>
          </cell>
          <cell r="I133">
            <v>39</v>
          </cell>
          <cell r="J133">
            <v>20</v>
          </cell>
          <cell r="K133">
            <v>21</v>
          </cell>
          <cell r="L133">
            <v>18</v>
          </cell>
          <cell r="M133">
            <v>13</v>
          </cell>
          <cell r="N133">
            <v>34</v>
          </cell>
          <cell r="O133">
            <v>1</v>
          </cell>
          <cell r="P133">
            <v>0</v>
          </cell>
          <cell r="Q133">
            <v>1</v>
          </cell>
          <cell r="R133">
            <v>1</v>
          </cell>
          <cell r="S133">
            <v>9</v>
          </cell>
          <cell r="T133">
            <v>162</v>
          </cell>
        </row>
        <row r="134">
          <cell r="G134" t="str">
            <v>105318-CES. RURAL EL PALQUI</v>
          </cell>
          <cell r="H134">
            <v>35</v>
          </cell>
          <cell r="I134">
            <v>50</v>
          </cell>
          <cell r="J134">
            <v>54</v>
          </cell>
          <cell r="K134">
            <v>24</v>
          </cell>
          <cell r="L134">
            <v>57</v>
          </cell>
          <cell r="M134">
            <v>29</v>
          </cell>
          <cell r="N134">
            <v>37</v>
          </cell>
          <cell r="O134">
            <v>34</v>
          </cell>
          <cell r="P134">
            <v>19</v>
          </cell>
          <cell r="Q134">
            <v>23</v>
          </cell>
          <cell r="R134">
            <v>14</v>
          </cell>
          <cell r="S134">
            <v>107</v>
          </cell>
          <cell r="T134">
            <v>483</v>
          </cell>
        </row>
        <row r="135">
          <cell r="G135" t="str">
            <v>105425-P.S.R. CHILECITO</v>
          </cell>
          <cell r="H135">
            <v>8</v>
          </cell>
          <cell r="I135">
            <v>5</v>
          </cell>
          <cell r="J135">
            <v>31</v>
          </cell>
          <cell r="K135">
            <v>0</v>
          </cell>
          <cell r="L135">
            <v>8</v>
          </cell>
          <cell r="M135">
            <v>0</v>
          </cell>
          <cell r="N135">
            <v>2</v>
          </cell>
          <cell r="O135">
            <v>8</v>
          </cell>
          <cell r="P135">
            <v>16</v>
          </cell>
          <cell r="Q135">
            <v>0</v>
          </cell>
          <cell r="R135">
            <v>1</v>
          </cell>
          <cell r="S135">
            <v>4</v>
          </cell>
          <cell r="T135">
            <v>83</v>
          </cell>
        </row>
        <row r="136">
          <cell r="G136" t="str">
            <v>105427-P.S.R. HACIENDA VALDIVIA</v>
          </cell>
          <cell r="H136">
            <v>0</v>
          </cell>
          <cell r="I136">
            <v>2</v>
          </cell>
          <cell r="J136">
            <v>3</v>
          </cell>
          <cell r="K136">
            <v>4</v>
          </cell>
          <cell r="L136">
            <v>15</v>
          </cell>
          <cell r="M136">
            <v>7</v>
          </cell>
          <cell r="N136">
            <v>4</v>
          </cell>
          <cell r="O136">
            <v>4</v>
          </cell>
          <cell r="P136">
            <v>19</v>
          </cell>
          <cell r="Q136">
            <v>13</v>
          </cell>
          <cell r="R136">
            <v>1</v>
          </cell>
          <cell r="S136">
            <v>5</v>
          </cell>
          <cell r="T136">
            <v>77</v>
          </cell>
        </row>
        <row r="137">
          <cell r="G137" t="str">
            <v>105428-P.S.R. HUATULAME</v>
          </cell>
          <cell r="I137">
            <v>11</v>
          </cell>
          <cell r="J137">
            <v>19</v>
          </cell>
          <cell r="K137">
            <v>23</v>
          </cell>
          <cell r="L137">
            <v>0</v>
          </cell>
          <cell r="M137">
            <v>6</v>
          </cell>
          <cell r="N137">
            <v>0</v>
          </cell>
          <cell r="P137">
            <v>21</v>
          </cell>
          <cell r="Q137">
            <v>2</v>
          </cell>
          <cell r="R137">
            <v>0</v>
          </cell>
          <cell r="T137">
            <v>82</v>
          </cell>
        </row>
        <row r="138">
          <cell r="G138" t="str">
            <v>105430-P.S.R. MIALQUI</v>
          </cell>
          <cell r="H138">
            <v>1</v>
          </cell>
          <cell r="I138">
            <v>2</v>
          </cell>
          <cell r="J138">
            <v>0</v>
          </cell>
          <cell r="L138">
            <v>3</v>
          </cell>
          <cell r="M138">
            <v>3</v>
          </cell>
          <cell r="N138">
            <v>0</v>
          </cell>
          <cell r="O138">
            <v>3</v>
          </cell>
          <cell r="P138">
            <v>2</v>
          </cell>
          <cell r="Q138">
            <v>0</v>
          </cell>
          <cell r="S138">
            <v>1</v>
          </cell>
          <cell r="T138">
            <v>15</v>
          </cell>
        </row>
        <row r="139">
          <cell r="G139" t="str">
            <v>105431-P.S.R. PEDREGAL</v>
          </cell>
          <cell r="H139">
            <v>3</v>
          </cell>
          <cell r="I139">
            <v>7</v>
          </cell>
          <cell r="J139">
            <v>16</v>
          </cell>
          <cell r="K139">
            <v>10</v>
          </cell>
          <cell r="L139">
            <v>9</v>
          </cell>
          <cell r="M139">
            <v>12</v>
          </cell>
          <cell r="N139">
            <v>5</v>
          </cell>
          <cell r="O139">
            <v>8</v>
          </cell>
          <cell r="P139">
            <v>18</v>
          </cell>
          <cell r="Q139">
            <v>0</v>
          </cell>
          <cell r="R139">
            <v>0</v>
          </cell>
          <cell r="S139">
            <v>29</v>
          </cell>
          <cell r="T139">
            <v>117</v>
          </cell>
        </row>
        <row r="140">
          <cell r="G140" t="str">
            <v>105432-P.S.R. RAPEL</v>
          </cell>
          <cell r="H140">
            <v>4</v>
          </cell>
          <cell r="I140">
            <v>18</v>
          </cell>
          <cell r="J140">
            <v>9</v>
          </cell>
          <cell r="K140">
            <v>15</v>
          </cell>
          <cell r="L140">
            <v>27</v>
          </cell>
          <cell r="M140">
            <v>9</v>
          </cell>
          <cell r="N140">
            <v>15</v>
          </cell>
          <cell r="O140">
            <v>19</v>
          </cell>
          <cell r="P140">
            <v>5</v>
          </cell>
          <cell r="Q140">
            <v>14</v>
          </cell>
          <cell r="R140">
            <v>3</v>
          </cell>
          <cell r="S140">
            <v>4</v>
          </cell>
          <cell r="T140">
            <v>142</v>
          </cell>
        </row>
        <row r="141">
          <cell r="G141" t="str">
            <v>105435-P.S.R. TULAHUEN</v>
          </cell>
          <cell r="I141">
            <v>2</v>
          </cell>
          <cell r="J141">
            <v>5</v>
          </cell>
          <cell r="K141">
            <v>3</v>
          </cell>
          <cell r="L141">
            <v>16</v>
          </cell>
          <cell r="M141">
            <v>10</v>
          </cell>
          <cell r="N141">
            <v>7</v>
          </cell>
          <cell r="O141">
            <v>2</v>
          </cell>
          <cell r="P141">
            <v>12</v>
          </cell>
          <cell r="Q141">
            <v>0</v>
          </cell>
          <cell r="R141">
            <v>4</v>
          </cell>
          <cell r="S141">
            <v>102</v>
          </cell>
          <cell r="T141">
            <v>163</v>
          </cell>
        </row>
        <row r="142">
          <cell r="G142" t="str">
            <v>105436-P.S.R. EL MAITEN</v>
          </cell>
          <cell r="H142">
            <v>4</v>
          </cell>
          <cell r="I142">
            <v>2</v>
          </cell>
          <cell r="J142">
            <v>4</v>
          </cell>
          <cell r="K142">
            <v>1</v>
          </cell>
          <cell r="L142">
            <v>6</v>
          </cell>
          <cell r="M142">
            <v>6</v>
          </cell>
          <cell r="N142">
            <v>13</v>
          </cell>
          <cell r="O142">
            <v>12</v>
          </cell>
          <cell r="P142">
            <v>5</v>
          </cell>
          <cell r="Q142">
            <v>0</v>
          </cell>
          <cell r="R142">
            <v>0</v>
          </cell>
          <cell r="S142">
            <v>10</v>
          </cell>
          <cell r="T142">
            <v>63</v>
          </cell>
        </row>
        <row r="143">
          <cell r="G143" t="str">
            <v>105489-P.S.R. RAMADAS DE TULAHUEN</v>
          </cell>
          <cell r="K143">
            <v>7</v>
          </cell>
          <cell r="L143">
            <v>1</v>
          </cell>
          <cell r="T143">
            <v>8</v>
          </cell>
        </row>
        <row r="144">
          <cell r="G144" t="str">
            <v>04304-PUNITAQUI</v>
          </cell>
          <cell r="H144">
            <v>15</v>
          </cell>
          <cell r="I144">
            <v>38</v>
          </cell>
          <cell r="J144">
            <v>52</v>
          </cell>
          <cell r="K144">
            <v>31</v>
          </cell>
          <cell r="L144">
            <v>55</v>
          </cell>
          <cell r="M144">
            <v>50</v>
          </cell>
          <cell r="N144">
            <v>43</v>
          </cell>
          <cell r="O144">
            <v>139</v>
          </cell>
          <cell r="P144">
            <v>62</v>
          </cell>
          <cell r="Q144">
            <v>26</v>
          </cell>
          <cell r="R144">
            <v>56</v>
          </cell>
          <cell r="S144">
            <v>91</v>
          </cell>
          <cell r="T144">
            <v>658</v>
          </cell>
        </row>
        <row r="145">
          <cell r="G145" t="str">
            <v>105308-CES. RURAL PUNITAQUI</v>
          </cell>
          <cell r="H145">
            <v>14</v>
          </cell>
          <cell r="I145">
            <v>12</v>
          </cell>
          <cell r="J145">
            <v>44</v>
          </cell>
          <cell r="K145">
            <v>28</v>
          </cell>
          <cell r="L145">
            <v>39</v>
          </cell>
          <cell r="M145">
            <v>47</v>
          </cell>
          <cell r="N145">
            <v>43</v>
          </cell>
          <cell r="O145">
            <v>138</v>
          </cell>
          <cell r="P145">
            <v>50</v>
          </cell>
          <cell r="Q145">
            <v>26</v>
          </cell>
          <cell r="R145">
            <v>56</v>
          </cell>
          <cell r="S145">
            <v>81</v>
          </cell>
          <cell r="T145">
            <v>578</v>
          </cell>
        </row>
        <row r="146">
          <cell r="G146" t="str">
            <v>105440-P.S.R. DIVISADERO</v>
          </cell>
          <cell r="H146">
            <v>1</v>
          </cell>
          <cell r="I146">
            <v>24</v>
          </cell>
          <cell r="J146">
            <v>7</v>
          </cell>
          <cell r="L146">
            <v>9</v>
          </cell>
          <cell r="M146">
            <v>1</v>
          </cell>
          <cell r="O146">
            <v>1</v>
          </cell>
          <cell r="P146">
            <v>9</v>
          </cell>
          <cell r="S146">
            <v>7</v>
          </cell>
          <cell r="T146">
            <v>59</v>
          </cell>
        </row>
        <row r="147">
          <cell r="G147" t="str">
            <v>105442-P.S.R. SAN PEDRO DE QUILES</v>
          </cell>
          <cell r="M147">
            <v>1</v>
          </cell>
          <cell r="T147">
            <v>1</v>
          </cell>
        </row>
        <row r="148">
          <cell r="G148" t="str">
            <v>105508-P.S.R. EL PARRAL DE QUILES  </v>
          </cell>
          <cell r="I148">
            <v>2</v>
          </cell>
          <cell r="J148">
            <v>1</v>
          </cell>
          <cell r="K148">
            <v>3</v>
          </cell>
          <cell r="L148">
            <v>7</v>
          </cell>
          <cell r="M148">
            <v>1</v>
          </cell>
          <cell r="P148">
            <v>3</v>
          </cell>
          <cell r="S148">
            <v>3</v>
          </cell>
          <cell r="T148">
            <v>20</v>
          </cell>
        </row>
        <row r="149">
          <cell r="G149" t="str">
            <v>04305-RIO HURTADO</v>
          </cell>
          <cell r="H149">
            <v>26</v>
          </cell>
          <cell r="I149">
            <v>12</v>
          </cell>
          <cell r="J149">
            <v>30</v>
          </cell>
          <cell r="K149">
            <v>33</v>
          </cell>
          <cell r="L149">
            <v>75</v>
          </cell>
          <cell r="M149">
            <v>25</v>
          </cell>
          <cell r="N149">
            <v>59</v>
          </cell>
          <cell r="O149">
            <v>40</v>
          </cell>
          <cell r="P149">
            <v>40</v>
          </cell>
          <cell r="Q149">
            <v>54</v>
          </cell>
          <cell r="R149">
            <v>58</v>
          </cell>
          <cell r="S149">
            <v>2</v>
          </cell>
          <cell r="T149">
            <v>454</v>
          </cell>
        </row>
        <row r="150">
          <cell r="G150" t="str">
            <v>105310-CES. RURAL PICHASCA</v>
          </cell>
          <cell r="H150">
            <v>3</v>
          </cell>
          <cell r="J150">
            <v>0</v>
          </cell>
          <cell r="K150">
            <v>9</v>
          </cell>
          <cell r="L150">
            <v>23</v>
          </cell>
          <cell r="M150">
            <v>11</v>
          </cell>
          <cell r="N150">
            <v>19</v>
          </cell>
          <cell r="O150">
            <v>23</v>
          </cell>
          <cell r="P150">
            <v>20</v>
          </cell>
          <cell r="Q150">
            <v>23</v>
          </cell>
          <cell r="R150">
            <v>12</v>
          </cell>
          <cell r="S150">
            <v>0</v>
          </cell>
          <cell r="T150">
            <v>143</v>
          </cell>
        </row>
        <row r="151">
          <cell r="G151" t="str">
            <v>105409-P.S.R. EL CHAÑAR</v>
          </cell>
          <cell r="H151">
            <v>5</v>
          </cell>
          <cell r="I151">
            <v>1</v>
          </cell>
          <cell r="K151">
            <v>1</v>
          </cell>
          <cell r="L151">
            <v>3</v>
          </cell>
          <cell r="M151">
            <v>1</v>
          </cell>
          <cell r="N151">
            <v>7</v>
          </cell>
          <cell r="O151">
            <v>1</v>
          </cell>
          <cell r="P151">
            <v>5</v>
          </cell>
          <cell r="Q151">
            <v>1</v>
          </cell>
          <cell r="R151">
            <v>2</v>
          </cell>
          <cell r="S151">
            <v>0</v>
          </cell>
          <cell r="T151">
            <v>27</v>
          </cell>
        </row>
        <row r="152">
          <cell r="G152" t="str">
            <v>105410-P.S.R. HURTADO</v>
          </cell>
          <cell r="H152">
            <v>9</v>
          </cell>
          <cell r="I152">
            <v>6</v>
          </cell>
          <cell r="J152">
            <v>5</v>
          </cell>
          <cell r="K152">
            <v>3</v>
          </cell>
          <cell r="L152">
            <v>14</v>
          </cell>
          <cell r="M152">
            <v>5</v>
          </cell>
          <cell r="N152">
            <v>5</v>
          </cell>
          <cell r="O152">
            <v>9</v>
          </cell>
          <cell r="P152">
            <v>0</v>
          </cell>
          <cell r="Q152">
            <v>1</v>
          </cell>
          <cell r="R152">
            <v>0</v>
          </cell>
          <cell r="T152">
            <v>57</v>
          </cell>
        </row>
        <row r="153">
          <cell r="G153" t="str">
            <v>105411-P.S.R. LAS BREAS</v>
          </cell>
          <cell r="H153">
            <v>4</v>
          </cell>
          <cell r="I153">
            <v>3</v>
          </cell>
          <cell r="J153">
            <v>5</v>
          </cell>
          <cell r="L153">
            <v>10</v>
          </cell>
          <cell r="M153">
            <v>2</v>
          </cell>
          <cell r="N153">
            <v>7</v>
          </cell>
          <cell r="P153">
            <v>0</v>
          </cell>
          <cell r="R153">
            <v>5</v>
          </cell>
          <cell r="S153">
            <v>0</v>
          </cell>
          <cell r="T153">
            <v>36</v>
          </cell>
        </row>
        <row r="154">
          <cell r="G154" t="str">
            <v>105413-P.S.R. SAMO ALTO</v>
          </cell>
          <cell r="J154">
            <v>18</v>
          </cell>
          <cell r="K154">
            <v>5</v>
          </cell>
          <cell r="L154">
            <v>5</v>
          </cell>
          <cell r="M154">
            <v>4</v>
          </cell>
          <cell r="N154">
            <v>9</v>
          </cell>
          <cell r="O154">
            <v>5</v>
          </cell>
          <cell r="P154">
            <v>4</v>
          </cell>
          <cell r="Q154">
            <v>17</v>
          </cell>
          <cell r="R154">
            <v>26</v>
          </cell>
          <cell r="S154">
            <v>0</v>
          </cell>
          <cell r="T154">
            <v>93</v>
          </cell>
        </row>
        <row r="155">
          <cell r="G155" t="str">
            <v>105414-P.S.R. SERON</v>
          </cell>
          <cell r="H155">
            <v>2</v>
          </cell>
          <cell r="I155">
            <v>2</v>
          </cell>
          <cell r="J155">
            <v>2</v>
          </cell>
          <cell r="K155">
            <v>15</v>
          </cell>
          <cell r="L155">
            <v>12</v>
          </cell>
          <cell r="N155">
            <v>4</v>
          </cell>
          <cell r="O155">
            <v>0</v>
          </cell>
          <cell r="P155">
            <v>10</v>
          </cell>
          <cell r="Q155">
            <v>9</v>
          </cell>
          <cell r="R155">
            <v>12</v>
          </cell>
          <cell r="T155">
            <v>68</v>
          </cell>
        </row>
        <row r="156">
          <cell r="G156" t="str">
            <v>105503-P.S.R. TABAQUEROS</v>
          </cell>
          <cell r="H156">
            <v>3</v>
          </cell>
          <cell r="L156">
            <v>8</v>
          </cell>
          <cell r="M156">
            <v>2</v>
          </cell>
          <cell r="N156">
            <v>8</v>
          </cell>
          <cell r="O156">
            <v>2</v>
          </cell>
          <cell r="P156">
            <v>1</v>
          </cell>
          <cell r="Q156">
            <v>3</v>
          </cell>
          <cell r="R156">
            <v>1</v>
          </cell>
          <cell r="S156">
            <v>2</v>
          </cell>
          <cell r="T156">
            <v>30</v>
          </cell>
        </row>
        <row r="157">
          <cell r="G157" t="str">
            <v>Total general</v>
          </cell>
          <cell r="H157">
            <v>1993</v>
          </cell>
          <cell r="I157">
            <v>2565</v>
          </cell>
          <cell r="J157">
            <v>3269</v>
          </cell>
          <cell r="K157">
            <v>2711</v>
          </cell>
          <cell r="L157">
            <v>3245</v>
          </cell>
          <cell r="M157">
            <v>3302</v>
          </cell>
          <cell r="N157">
            <v>3086</v>
          </cell>
          <cell r="O157">
            <v>3715</v>
          </cell>
          <cell r="P157">
            <v>3182</v>
          </cell>
          <cell r="Q157">
            <v>2615</v>
          </cell>
          <cell r="R157">
            <v>2227</v>
          </cell>
          <cell r="S157">
            <v>3719</v>
          </cell>
          <cell r="T157">
            <v>35629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189</v>
          </cell>
          <cell r="P4">
            <v>156</v>
          </cell>
          <cell r="Q4">
            <v>133</v>
          </cell>
          <cell r="R4">
            <v>91</v>
          </cell>
          <cell r="S4">
            <v>187</v>
          </cell>
          <cell r="T4">
            <v>2094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29</v>
          </cell>
          <cell r="P5">
            <v>22</v>
          </cell>
          <cell r="Q5">
            <v>19</v>
          </cell>
          <cell r="R5">
            <v>8</v>
          </cell>
          <cell r="S5">
            <v>35</v>
          </cell>
          <cell r="T5">
            <v>333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23</v>
          </cell>
          <cell r="P6">
            <v>30</v>
          </cell>
          <cell r="Q6">
            <v>19</v>
          </cell>
          <cell r="R6">
            <v>9</v>
          </cell>
          <cell r="S6">
            <v>35</v>
          </cell>
          <cell r="T6">
            <v>291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33</v>
          </cell>
          <cell r="P7">
            <v>22</v>
          </cell>
          <cell r="Q7">
            <v>19</v>
          </cell>
          <cell r="R7">
            <v>23</v>
          </cell>
          <cell r="S7">
            <v>23</v>
          </cell>
          <cell r="T7">
            <v>316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38</v>
          </cell>
          <cell r="P8">
            <v>27</v>
          </cell>
          <cell r="Q8">
            <v>31</v>
          </cell>
          <cell r="R8">
            <v>11</v>
          </cell>
          <cell r="S8">
            <v>32</v>
          </cell>
          <cell r="T8">
            <v>399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24</v>
          </cell>
          <cell r="P9">
            <v>19</v>
          </cell>
          <cell r="Q9">
            <v>15</v>
          </cell>
          <cell r="R9">
            <v>18</v>
          </cell>
          <cell r="S9">
            <v>26</v>
          </cell>
          <cell r="T9">
            <v>265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28</v>
          </cell>
          <cell r="P10">
            <v>27</v>
          </cell>
          <cell r="Q10">
            <v>22</v>
          </cell>
          <cell r="R10">
            <v>14</v>
          </cell>
          <cell r="S10">
            <v>21</v>
          </cell>
          <cell r="T10">
            <v>347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3</v>
          </cell>
          <cell r="P11">
            <v>2</v>
          </cell>
          <cell r="S11">
            <v>7</v>
          </cell>
          <cell r="T11">
            <v>27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3</v>
          </cell>
          <cell r="R12">
            <v>1</v>
          </cell>
          <cell r="S12">
            <v>1</v>
          </cell>
          <cell r="T12">
            <v>7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T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15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</v>
          </cell>
          <cell r="T15">
            <v>35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2</v>
          </cell>
          <cell r="T16">
            <v>18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</v>
          </cell>
          <cell r="T17">
            <v>37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194</v>
          </cell>
          <cell r="P18">
            <v>170</v>
          </cell>
          <cell r="Q18">
            <v>125</v>
          </cell>
          <cell r="R18">
            <v>106</v>
          </cell>
          <cell r="S18">
            <v>170</v>
          </cell>
          <cell r="T18">
            <v>2047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29</v>
          </cell>
          <cell r="P19">
            <v>31</v>
          </cell>
          <cell r="Q19">
            <v>22</v>
          </cell>
          <cell r="R19">
            <v>23</v>
          </cell>
          <cell r="S19">
            <v>41</v>
          </cell>
          <cell r="T19">
            <v>380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37</v>
          </cell>
          <cell r="P20">
            <v>28</v>
          </cell>
          <cell r="Q20">
            <v>19</v>
          </cell>
          <cell r="R20">
            <v>18</v>
          </cell>
          <cell r="S20">
            <v>26</v>
          </cell>
          <cell r="T20">
            <v>351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55</v>
          </cell>
          <cell r="P21">
            <v>45</v>
          </cell>
          <cell r="Q21">
            <v>35</v>
          </cell>
          <cell r="R21">
            <v>13</v>
          </cell>
          <cell r="S21">
            <v>33</v>
          </cell>
          <cell r="T21">
            <v>533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5</v>
          </cell>
          <cell r="P22">
            <v>7</v>
          </cell>
          <cell r="Q22">
            <v>4</v>
          </cell>
          <cell r="R22">
            <v>8</v>
          </cell>
          <cell r="S22">
            <v>5</v>
          </cell>
          <cell r="T22">
            <v>70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57</v>
          </cell>
          <cell r="P23">
            <v>50</v>
          </cell>
          <cell r="Q23">
            <v>36</v>
          </cell>
          <cell r="R23">
            <v>38</v>
          </cell>
          <cell r="S23">
            <v>54</v>
          </cell>
          <cell r="T23">
            <v>569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1</v>
          </cell>
          <cell r="T24">
            <v>8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2</v>
          </cell>
          <cell r="S25">
            <v>1</v>
          </cell>
          <cell r="T25">
            <v>13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</v>
          </cell>
          <cell r="P26">
            <v>3</v>
          </cell>
          <cell r="Q26">
            <v>5</v>
          </cell>
          <cell r="R26">
            <v>1</v>
          </cell>
          <cell r="S26">
            <v>7</v>
          </cell>
          <cell r="T26">
            <v>71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T27">
            <v>3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3</v>
          </cell>
          <cell r="R28">
            <v>4</v>
          </cell>
          <cell r="S28">
            <v>2</v>
          </cell>
          <cell r="T28">
            <v>49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8</v>
          </cell>
          <cell r="P29">
            <v>3</v>
          </cell>
          <cell r="Q29">
            <v>9</v>
          </cell>
          <cell r="R29">
            <v>4</v>
          </cell>
          <cell r="S29">
            <v>10</v>
          </cell>
          <cell r="T29">
            <v>103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8</v>
          </cell>
          <cell r="P30">
            <v>3</v>
          </cell>
          <cell r="Q30">
            <v>9</v>
          </cell>
          <cell r="R30">
            <v>4</v>
          </cell>
          <cell r="S30">
            <v>10</v>
          </cell>
          <cell r="T30">
            <v>103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</v>
          </cell>
          <cell r="P31">
            <v>1</v>
          </cell>
          <cell r="R31">
            <v>2</v>
          </cell>
          <cell r="S31">
            <v>2</v>
          </cell>
          <cell r="T31">
            <v>28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2</v>
          </cell>
          <cell r="P32">
            <v>1</v>
          </cell>
          <cell r="S32">
            <v>2</v>
          </cell>
          <cell r="T32">
            <v>10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T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R34">
            <v>2</v>
          </cell>
          <cell r="T34">
            <v>8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T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4</v>
          </cell>
          <cell r="P36">
            <v>3</v>
          </cell>
          <cell r="Q36">
            <v>2</v>
          </cell>
          <cell r="R36">
            <v>5</v>
          </cell>
          <cell r="S36">
            <v>7</v>
          </cell>
          <cell r="T36">
            <v>47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6</v>
          </cell>
          <cell r="T37">
            <v>26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1</v>
          </cell>
          <cell r="T38">
            <v>8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R39">
            <v>1</v>
          </cell>
          <cell r="T39">
            <v>6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1</v>
          </cell>
          <cell r="P40">
            <v>1</v>
          </cell>
          <cell r="R40">
            <v>1</v>
          </cell>
          <cell r="S40">
            <v>1</v>
          </cell>
          <cell r="T40">
            <v>7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25</v>
          </cell>
          <cell r="P41">
            <v>12</v>
          </cell>
          <cell r="Q41">
            <v>21</v>
          </cell>
          <cell r="R41">
            <v>22</v>
          </cell>
          <cell r="S41">
            <v>13</v>
          </cell>
          <cell r="T41">
            <v>228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13</v>
          </cell>
          <cell r="P42">
            <v>6</v>
          </cell>
          <cell r="Q42">
            <v>12</v>
          </cell>
          <cell r="R42">
            <v>14</v>
          </cell>
          <cell r="S42">
            <v>9</v>
          </cell>
          <cell r="T42">
            <v>128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T43">
            <v>10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  <cell r="R44">
            <v>1</v>
          </cell>
          <cell r="T44">
            <v>3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3</v>
          </cell>
          <cell r="Q45">
            <v>1</v>
          </cell>
          <cell r="R45">
            <v>1</v>
          </cell>
          <cell r="T45">
            <v>11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1</v>
          </cell>
          <cell r="Q46">
            <v>2</v>
          </cell>
          <cell r="S46">
            <v>1</v>
          </cell>
          <cell r="T46">
            <v>13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T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T48">
            <v>12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2</v>
          </cell>
          <cell r="Q49">
            <v>3</v>
          </cell>
          <cell r="R49">
            <v>3</v>
          </cell>
          <cell r="S49">
            <v>3</v>
          </cell>
          <cell r="T49">
            <v>39</v>
          </cell>
        </row>
        <row r="50">
          <cell r="G50" t="str">
            <v>105509-P.S.R. GUALLIGUAICA</v>
          </cell>
          <cell r="N50">
            <v>1</v>
          </cell>
          <cell r="T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19</v>
          </cell>
          <cell r="P51">
            <v>16</v>
          </cell>
          <cell r="Q51">
            <v>20</v>
          </cell>
          <cell r="R51">
            <v>32</v>
          </cell>
          <cell r="S51">
            <v>21</v>
          </cell>
          <cell r="T51">
            <v>252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13</v>
          </cell>
          <cell r="P52">
            <v>11</v>
          </cell>
          <cell r="Q52">
            <v>16</v>
          </cell>
          <cell r="R52">
            <v>5</v>
          </cell>
          <cell r="S52">
            <v>10</v>
          </cell>
          <cell r="T52">
            <v>151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4</v>
          </cell>
          <cell r="P53">
            <v>4</v>
          </cell>
          <cell r="R53">
            <v>16</v>
          </cell>
          <cell r="S53">
            <v>4</v>
          </cell>
          <cell r="T53">
            <v>54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1</v>
          </cell>
          <cell r="T54">
            <v>3</v>
          </cell>
        </row>
        <row r="55">
          <cell r="G55" t="str">
            <v>105444-P.S.R. HUINTIL</v>
          </cell>
          <cell r="M55">
            <v>1</v>
          </cell>
          <cell r="T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2</v>
          </cell>
          <cell r="T56">
            <v>8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2</v>
          </cell>
          <cell r="T57">
            <v>6</v>
          </cell>
        </row>
        <row r="58">
          <cell r="G58" t="str">
            <v>105448-P.S.R. SANTA VIRGINIA</v>
          </cell>
          <cell r="K58">
            <v>1</v>
          </cell>
          <cell r="T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T59">
            <v>8</v>
          </cell>
        </row>
        <row r="60">
          <cell r="G60" t="str">
            <v>105486-P.S.R. TUNGA SUR</v>
          </cell>
          <cell r="H60">
            <v>1</v>
          </cell>
          <cell r="T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1</v>
          </cell>
          <cell r="P61">
            <v>1</v>
          </cell>
          <cell r="Q61">
            <v>2</v>
          </cell>
          <cell r="R61">
            <v>4</v>
          </cell>
          <cell r="S61">
            <v>2</v>
          </cell>
          <cell r="T61">
            <v>14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T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T63">
            <v>2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6</v>
          </cell>
          <cell r="P64">
            <v>3</v>
          </cell>
          <cell r="Q64">
            <v>5</v>
          </cell>
          <cell r="R64">
            <v>8</v>
          </cell>
          <cell r="S64">
            <v>4</v>
          </cell>
          <cell r="T64">
            <v>60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5</v>
          </cell>
          <cell r="P65">
            <v>2</v>
          </cell>
          <cell r="Q65">
            <v>5</v>
          </cell>
          <cell r="R65">
            <v>6</v>
          </cell>
          <cell r="S65">
            <v>3</v>
          </cell>
          <cell r="T65">
            <v>49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T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T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1</v>
          </cell>
          <cell r="R68">
            <v>2</v>
          </cell>
          <cell r="T68">
            <v>5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  <cell r="T69">
            <v>2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17</v>
          </cell>
          <cell r="P70">
            <v>16</v>
          </cell>
          <cell r="Q70">
            <v>24</v>
          </cell>
          <cell r="R70">
            <v>18</v>
          </cell>
          <cell r="S70">
            <v>13</v>
          </cell>
          <cell r="T70">
            <v>206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13</v>
          </cell>
          <cell r="P71">
            <v>14</v>
          </cell>
          <cell r="Q71">
            <v>20</v>
          </cell>
          <cell r="R71">
            <v>14</v>
          </cell>
          <cell r="S71">
            <v>12</v>
          </cell>
          <cell r="T71">
            <v>166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</v>
          </cell>
          <cell r="Q72">
            <v>2</v>
          </cell>
          <cell r="R72">
            <v>1</v>
          </cell>
          <cell r="S72">
            <v>1</v>
          </cell>
          <cell r="T72">
            <v>25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T73">
            <v>2</v>
          </cell>
        </row>
        <row r="74">
          <cell r="G74" t="str">
            <v>105480-P.S.R. QUILIMARI</v>
          </cell>
          <cell r="K74">
            <v>2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T74">
            <v>9</v>
          </cell>
        </row>
        <row r="75">
          <cell r="G75" t="str">
            <v>105481-P.S.R. TILAMA</v>
          </cell>
          <cell r="O75">
            <v>1</v>
          </cell>
          <cell r="T75">
            <v>1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T76">
            <v>3</v>
          </cell>
        </row>
        <row r="77">
          <cell r="G77" t="str">
            <v>04204-SALAMANCA</v>
          </cell>
          <cell r="H77">
            <v>21</v>
          </cell>
          <cell r="I77">
            <v>15</v>
          </cell>
          <cell r="J77">
            <v>29</v>
          </cell>
          <cell r="K77">
            <v>19</v>
          </cell>
          <cell r="L77">
            <v>16</v>
          </cell>
          <cell r="M77">
            <v>18</v>
          </cell>
          <cell r="N77">
            <v>19</v>
          </cell>
          <cell r="O77">
            <v>18</v>
          </cell>
          <cell r="P77">
            <v>20</v>
          </cell>
          <cell r="Q77">
            <v>16</v>
          </cell>
          <cell r="R77">
            <v>22</v>
          </cell>
          <cell r="S77">
            <v>15</v>
          </cell>
          <cell r="T77">
            <v>228</v>
          </cell>
        </row>
        <row r="78">
          <cell r="G78" t="str">
            <v>105104-HOSPITAL SALAMANCA</v>
          </cell>
          <cell r="H78">
            <v>13</v>
          </cell>
          <cell r="I78">
            <v>7</v>
          </cell>
          <cell r="J78">
            <v>23</v>
          </cell>
          <cell r="K78">
            <v>13</v>
          </cell>
          <cell r="L78">
            <v>12</v>
          </cell>
          <cell r="M78">
            <v>9</v>
          </cell>
          <cell r="N78">
            <v>15</v>
          </cell>
          <cell r="O78">
            <v>12</v>
          </cell>
          <cell r="P78">
            <v>10</v>
          </cell>
          <cell r="Q78">
            <v>9</v>
          </cell>
          <cell r="R78">
            <v>14</v>
          </cell>
          <cell r="S78">
            <v>9</v>
          </cell>
          <cell r="T78">
            <v>146</v>
          </cell>
        </row>
        <row r="79">
          <cell r="G79" t="str">
            <v>105452-P.S.R. CUNCUMEN                 </v>
          </cell>
          <cell r="H79">
            <v>6</v>
          </cell>
          <cell r="I79">
            <v>5</v>
          </cell>
          <cell r="J79">
            <v>3</v>
          </cell>
          <cell r="K79">
            <v>3</v>
          </cell>
          <cell r="L79">
            <v>2</v>
          </cell>
          <cell r="M79">
            <v>4</v>
          </cell>
          <cell r="N79">
            <v>3</v>
          </cell>
          <cell r="O79">
            <v>4</v>
          </cell>
          <cell r="P79">
            <v>7</v>
          </cell>
          <cell r="Q79">
            <v>3</v>
          </cell>
          <cell r="R79">
            <v>6</v>
          </cell>
          <cell r="S79">
            <v>3</v>
          </cell>
          <cell r="T79">
            <v>49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T80">
            <v>4</v>
          </cell>
        </row>
        <row r="81">
          <cell r="G81" t="str">
            <v>105454-P.S.R. CUNLAGUA</v>
          </cell>
          <cell r="P81">
            <v>1</v>
          </cell>
          <cell r="T81">
            <v>1</v>
          </cell>
        </row>
        <row r="82">
          <cell r="G82" t="str">
            <v>105455-P.S.R. CHILLEPIN</v>
          </cell>
          <cell r="H82">
            <v>1</v>
          </cell>
          <cell r="I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T82">
            <v>9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1</v>
          </cell>
          <cell r="S83">
            <v>1</v>
          </cell>
          <cell r="T83">
            <v>5</v>
          </cell>
        </row>
        <row r="84">
          <cell r="G84" t="str">
            <v>105457-P.S.R. SAN AGUSTIN</v>
          </cell>
          <cell r="S84">
            <v>1</v>
          </cell>
          <cell r="T84">
            <v>1</v>
          </cell>
        </row>
        <row r="85">
          <cell r="G85" t="str">
            <v>105458-P.S.R. TAHUINCO</v>
          </cell>
          <cell r="J85">
            <v>1</v>
          </cell>
          <cell r="L85">
            <v>1</v>
          </cell>
          <cell r="P85">
            <v>1</v>
          </cell>
          <cell r="T85">
            <v>3</v>
          </cell>
        </row>
        <row r="86">
          <cell r="G86" t="str">
            <v>105491-P.S.R. QUELEN BAJO</v>
          </cell>
          <cell r="J86">
            <v>1</v>
          </cell>
          <cell r="K86">
            <v>1</v>
          </cell>
          <cell r="M86">
            <v>1</v>
          </cell>
          <cell r="Q86">
            <v>1</v>
          </cell>
          <cell r="T86">
            <v>4</v>
          </cell>
        </row>
        <row r="87">
          <cell r="G87" t="str">
            <v>105492-P.S.R. CAMISA</v>
          </cell>
          <cell r="J87">
            <v>1</v>
          </cell>
          <cell r="K87">
            <v>1</v>
          </cell>
          <cell r="R87">
            <v>1</v>
          </cell>
          <cell r="S87">
            <v>1</v>
          </cell>
          <cell r="T87">
            <v>4</v>
          </cell>
        </row>
        <row r="88">
          <cell r="G88" t="str">
            <v>105501-P.S.R. ARBOLEDA GRANDE</v>
          </cell>
          <cell r="M88">
            <v>1</v>
          </cell>
          <cell r="O88">
            <v>1</v>
          </cell>
          <cell r="T88">
            <v>2</v>
          </cell>
        </row>
        <row r="89">
          <cell r="G89" t="str">
            <v>04301-OVALLE</v>
          </cell>
          <cell r="H89">
            <v>102</v>
          </cell>
          <cell r="I89">
            <v>68</v>
          </cell>
          <cell r="J89">
            <v>119</v>
          </cell>
          <cell r="K89">
            <v>86</v>
          </cell>
          <cell r="L89">
            <v>125</v>
          </cell>
          <cell r="M89">
            <v>79</v>
          </cell>
          <cell r="N89">
            <v>109</v>
          </cell>
          <cell r="O89">
            <v>84</v>
          </cell>
          <cell r="P89">
            <v>63</v>
          </cell>
          <cell r="Q89">
            <v>92</v>
          </cell>
          <cell r="R89">
            <v>69</v>
          </cell>
          <cell r="S89">
            <v>101</v>
          </cell>
          <cell r="T89">
            <v>1097</v>
          </cell>
        </row>
        <row r="90">
          <cell r="G90" t="str">
            <v>105315-CES. RURAL C. DE TAMAYA</v>
          </cell>
          <cell r="H90">
            <v>2</v>
          </cell>
          <cell r="I90">
            <v>2</v>
          </cell>
          <cell r="J90">
            <v>8</v>
          </cell>
          <cell r="K90">
            <v>7</v>
          </cell>
          <cell r="L90">
            <v>6</v>
          </cell>
          <cell r="M90">
            <v>2</v>
          </cell>
          <cell r="N90">
            <v>6</v>
          </cell>
          <cell r="O90">
            <v>4</v>
          </cell>
          <cell r="P90">
            <v>3</v>
          </cell>
          <cell r="Q90">
            <v>2</v>
          </cell>
          <cell r="R90">
            <v>6</v>
          </cell>
          <cell r="S90">
            <v>8</v>
          </cell>
          <cell r="T90">
            <v>56</v>
          </cell>
        </row>
        <row r="91">
          <cell r="G91" t="str">
            <v>105317-CES. JORGE JORDAN D.</v>
          </cell>
          <cell r="H91">
            <v>29</v>
          </cell>
          <cell r="I91">
            <v>20</v>
          </cell>
          <cell r="J91">
            <v>34</v>
          </cell>
          <cell r="K91">
            <v>19</v>
          </cell>
          <cell r="L91">
            <v>41</v>
          </cell>
          <cell r="M91">
            <v>21</v>
          </cell>
          <cell r="N91">
            <v>35</v>
          </cell>
          <cell r="O91">
            <v>16</v>
          </cell>
          <cell r="P91">
            <v>22</v>
          </cell>
          <cell r="Q91">
            <v>20</v>
          </cell>
          <cell r="R91">
            <v>17</v>
          </cell>
          <cell r="S91">
            <v>29</v>
          </cell>
          <cell r="T91">
            <v>303</v>
          </cell>
        </row>
        <row r="92">
          <cell r="G92" t="str">
            <v>105322-CES. MARCOS MACUADA</v>
          </cell>
          <cell r="H92">
            <v>48</v>
          </cell>
          <cell r="I92">
            <v>28</v>
          </cell>
          <cell r="J92">
            <v>50</v>
          </cell>
          <cell r="K92">
            <v>38</v>
          </cell>
          <cell r="L92">
            <v>49</v>
          </cell>
          <cell r="M92">
            <v>39</v>
          </cell>
          <cell r="N92">
            <v>41</v>
          </cell>
          <cell r="O92">
            <v>45</v>
          </cell>
          <cell r="P92">
            <v>24</v>
          </cell>
          <cell r="Q92">
            <v>40</v>
          </cell>
          <cell r="R92">
            <v>34</v>
          </cell>
          <cell r="S92">
            <v>43</v>
          </cell>
          <cell r="T92">
            <v>479</v>
          </cell>
        </row>
        <row r="93">
          <cell r="G93" t="str">
            <v>105324-CES. SOTAQUI</v>
          </cell>
          <cell r="H93">
            <v>5</v>
          </cell>
          <cell r="I93">
            <v>5</v>
          </cell>
          <cell r="J93">
            <v>5</v>
          </cell>
          <cell r="K93">
            <v>4</v>
          </cell>
          <cell r="L93">
            <v>10</v>
          </cell>
          <cell r="M93">
            <v>4</v>
          </cell>
          <cell r="N93">
            <v>5</v>
          </cell>
          <cell r="O93">
            <v>6</v>
          </cell>
          <cell r="P93">
            <v>2</v>
          </cell>
          <cell r="Q93">
            <v>9</v>
          </cell>
          <cell r="R93">
            <v>4</v>
          </cell>
          <cell r="S93">
            <v>4</v>
          </cell>
          <cell r="T93">
            <v>63</v>
          </cell>
        </row>
        <row r="94">
          <cell r="G94" t="str">
            <v>105415-P.S.R. BARRAZA</v>
          </cell>
          <cell r="H94">
            <v>1</v>
          </cell>
          <cell r="J94">
            <v>3</v>
          </cell>
          <cell r="K94">
            <v>1</v>
          </cell>
          <cell r="L94">
            <v>1</v>
          </cell>
          <cell r="N94">
            <v>2</v>
          </cell>
          <cell r="R94">
            <v>1</v>
          </cell>
          <cell r="T94">
            <v>9</v>
          </cell>
        </row>
        <row r="95">
          <cell r="G95" t="str">
            <v>105416-P.S.R. CAMARICO                  </v>
          </cell>
          <cell r="H95">
            <v>1</v>
          </cell>
          <cell r="J95">
            <v>2</v>
          </cell>
          <cell r="K95">
            <v>2</v>
          </cell>
          <cell r="L95">
            <v>2</v>
          </cell>
          <cell r="N95">
            <v>1</v>
          </cell>
          <cell r="O95">
            <v>3</v>
          </cell>
          <cell r="P95">
            <v>2</v>
          </cell>
          <cell r="R95">
            <v>1</v>
          </cell>
          <cell r="S95">
            <v>1</v>
          </cell>
          <cell r="T95">
            <v>15</v>
          </cell>
        </row>
        <row r="96">
          <cell r="G96" t="str">
            <v>105417-P.S.R. ALCONES BAJOS</v>
          </cell>
          <cell r="H96">
            <v>1</v>
          </cell>
          <cell r="P96">
            <v>1</v>
          </cell>
          <cell r="R96">
            <v>1</v>
          </cell>
          <cell r="T96">
            <v>3</v>
          </cell>
        </row>
        <row r="97">
          <cell r="G97" t="str">
            <v>105419-P.S.R. LAS SOSSAS</v>
          </cell>
          <cell r="H97">
            <v>1</v>
          </cell>
          <cell r="N97">
            <v>1</v>
          </cell>
          <cell r="T97">
            <v>2</v>
          </cell>
        </row>
        <row r="98">
          <cell r="G98" t="str">
            <v>105420-P.S.R. LIMARI</v>
          </cell>
          <cell r="H98">
            <v>1</v>
          </cell>
          <cell r="J98">
            <v>1</v>
          </cell>
          <cell r="L98">
            <v>2</v>
          </cell>
          <cell r="M98">
            <v>1</v>
          </cell>
          <cell r="N98">
            <v>1</v>
          </cell>
          <cell r="R98">
            <v>1</v>
          </cell>
          <cell r="S98">
            <v>2</v>
          </cell>
          <cell r="T98">
            <v>9</v>
          </cell>
        </row>
        <row r="99">
          <cell r="G99" t="str">
            <v>105422-P.S.R. HORNILLOS</v>
          </cell>
          <cell r="I99">
            <v>1</v>
          </cell>
          <cell r="K99">
            <v>1</v>
          </cell>
          <cell r="T99">
            <v>2</v>
          </cell>
        </row>
        <row r="100">
          <cell r="G100" t="str">
            <v>105437-P.S.R. CHALINGA</v>
          </cell>
          <cell r="K100">
            <v>1</v>
          </cell>
          <cell r="L100">
            <v>1</v>
          </cell>
          <cell r="O100">
            <v>1</v>
          </cell>
          <cell r="R100">
            <v>1</v>
          </cell>
          <cell r="T100">
            <v>4</v>
          </cell>
        </row>
        <row r="101">
          <cell r="G101" t="str">
            <v>105439-P.S.R. CERRO BLANCO</v>
          </cell>
          <cell r="Q101">
            <v>1</v>
          </cell>
          <cell r="T101">
            <v>1</v>
          </cell>
        </row>
        <row r="102">
          <cell r="G102" t="str">
            <v>105507-P.S.R. HUAMALATA</v>
          </cell>
          <cell r="I102">
            <v>2</v>
          </cell>
          <cell r="J102">
            <v>3</v>
          </cell>
          <cell r="L102">
            <v>2</v>
          </cell>
          <cell r="M102">
            <v>2</v>
          </cell>
          <cell r="N102">
            <v>3</v>
          </cell>
          <cell r="O102">
            <v>1</v>
          </cell>
          <cell r="P102">
            <v>2</v>
          </cell>
          <cell r="S102">
            <v>4</v>
          </cell>
          <cell r="T102">
            <v>19</v>
          </cell>
        </row>
        <row r="103">
          <cell r="G103" t="str">
            <v>105510-P.S.R. RECOLETA</v>
          </cell>
          <cell r="H103">
            <v>1</v>
          </cell>
          <cell r="J103">
            <v>1</v>
          </cell>
          <cell r="O103">
            <v>1</v>
          </cell>
          <cell r="Q103">
            <v>2</v>
          </cell>
          <cell r="T103">
            <v>5</v>
          </cell>
        </row>
        <row r="104">
          <cell r="G104" t="str">
            <v>105722-CECOF SAN JOSE DE LA DEHESA</v>
          </cell>
          <cell r="H104">
            <v>8</v>
          </cell>
          <cell r="I104">
            <v>6</v>
          </cell>
          <cell r="J104">
            <v>7</v>
          </cell>
          <cell r="K104">
            <v>8</v>
          </cell>
          <cell r="L104">
            <v>7</v>
          </cell>
          <cell r="M104">
            <v>7</v>
          </cell>
          <cell r="N104">
            <v>11</v>
          </cell>
          <cell r="O104">
            <v>4</v>
          </cell>
          <cell r="P104">
            <v>5</v>
          </cell>
          <cell r="Q104">
            <v>6</v>
          </cell>
          <cell r="R104">
            <v>2</v>
          </cell>
          <cell r="S104">
            <v>5</v>
          </cell>
          <cell r="T104">
            <v>76</v>
          </cell>
        </row>
        <row r="105">
          <cell r="G105" t="str">
            <v>105723-CECOF LIMARI</v>
          </cell>
          <cell r="H105">
            <v>4</v>
          </cell>
          <cell r="I105">
            <v>4</v>
          </cell>
          <cell r="J105">
            <v>5</v>
          </cell>
          <cell r="K105">
            <v>5</v>
          </cell>
          <cell r="L105">
            <v>4</v>
          </cell>
          <cell r="M105">
            <v>3</v>
          </cell>
          <cell r="N105">
            <v>3</v>
          </cell>
          <cell r="O105">
            <v>3</v>
          </cell>
          <cell r="P105">
            <v>2</v>
          </cell>
          <cell r="Q105">
            <v>7</v>
          </cell>
          <cell r="S105">
            <v>2</v>
          </cell>
          <cell r="T105">
            <v>42</v>
          </cell>
        </row>
        <row r="106">
          <cell r="G106" t="str">
            <v>200258-CECOF LOS COPIHUES</v>
          </cell>
          <cell r="Q106">
            <v>5</v>
          </cell>
          <cell r="R106">
            <v>1</v>
          </cell>
          <cell r="S106">
            <v>3</v>
          </cell>
          <cell r="T106">
            <v>9</v>
          </cell>
        </row>
        <row r="107">
          <cell r="G107" t="str">
            <v>04302-COMBARBALÁ</v>
          </cell>
          <cell r="H107">
            <v>7</v>
          </cell>
          <cell r="I107">
            <v>10</v>
          </cell>
          <cell r="J107">
            <v>11</v>
          </cell>
          <cell r="K107">
            <v>10</v>
          </cell>
          <cell r="L107">
            <v>4</v>
          </cell>
          <cell r="M107">
            <v>7</v>
          </cell>
          <cell r="N107">
            <v>8</v>
          </cell>
          <cell r="O107">
            <v>5</v>
          </cell>
          <cell r="P107">
            <v>10</v>
          </cell>
          <cell r="Q107">
            <v>8</v>
          </cell>
          <cell r="R107">
            <v>7</v>
          </cell>
          <cell r="S107">
            <v>10</v>
          </cell>
          <cell r="T107">
            <v>97</v>
          </cell>
        </row>
        <row r="108">
          <cell r="G108" t="str">
            <v>105105-HOSPITAL COMBARBALA</v>
          </cell>
          <cell r="H108">
            <v>5</v>
          </cell>
          <cell r="I108">
            <v>6</v>
          </cell>
          <cell r="J108">
            <v>7</v>
          </cell>
          <cell r="K108">
            <v>7</v>
          </cell>
          <cell r="L108">
            <v>3</v>
          </cell>
          <cell r="M108">
            <v>5</v>
          </cell>
          <cell r="N108">
            <v>4</v>
          </cell>
          <cell r="O108">
            <v>3</v>
          </cell>
          <cell r="P108">
            <v>3</v>
          </cell>
          <cell r="Q108">
            <v>5</v>
          </cell>
          <cell r="R108">
            <v>5</v>
          </cell>
          <cell r="S108">
            <v>9</v>
          </cell>
          <cell r="T108">
            <v>62</v>
          </cell>
        </row>
        <row r="109">
          <cell r="G109" t="str">
            <v>105433-P.S.R. SAN LORENZO</v>
          </cell>
          <cell r="P109">
            <v>1</v>
          </cell>
          <cell r="T109">
            <v>1</v>
          </cell>
        </row>
        <row r="110">
          <cell r="G110" t="str">
            <v>105434-P.S.R. SAN MARCOS</v>
          </cell>
          <cell r="J110">
            <v>1</v>
          </cell>
          <cell r="M110">
            <v>1</v>
          </cell>
          <cell r="R110">
            <v>1</v>
          </cell>
          <cell r="S110">
            <v>1</v>
          </cell>
          <cell r="T110">
            <v>4</v>
          </cell>
        </row>
        <row r="111">
          <cell r="G111" t="str">
            <v>105459-P.S.R. BARRANCAS                </v>
          </cell>
          <cell r="I111">
            <v>1</v>
          </cell>
          <cell r="O111">
            <v>1</v>
          </cell>
          <cell r="P111">
            <v>1</v>
          </cell>
          <cell r="T111">
            <v>3</v>
          </cell>
        </row>
        <row r="112">
          <cell r="G112" t="str">
            <v>105460-P.S.R. COGOTI 18</v>
          </cell>
          <cell r="J112">
            <v>2</v>
          </cell>
          <cell r="K112">
            <v>1</v>
          </cell>
          <cell r="N112">
            <v>1</v>
          </cell>
          <cell r="P112">
            <v>1</v>
          </cell>
          <cell r="Q112">
            <v>2</v>
          </cell>
          <cell r="R112">
            <v>1</v>
          </cell>
          <cell r="T112">
            <v>8</v>
          </cell>
        </row>
        <row r="113">
          <cell r="G113" t="str">
            <v>105461-P.S.R. EL HUACHO</v>
          </cell>
          <cell r="I113">
            <v>1</v>
          </cell>
          <cell r="T113">
            <v>1</v>
          </cell>
        </row>
        <row r="114">
          <cell r="G114" t="str">
            <v>105462-P.S.R. EL SAUCE</v>
          </cell>
          <cell r="H114">
            <v>1</v>
          </cell>
          <cell r="K114">
            <v>1</v>
          </cell>
          <cell r="T114">
            <v>2</v>
          </cell>
        </row>
        <row r="115">
          <cell r="G115" t="str">
            <v>105463-P.S.R. QUILITAPIA</v>
          </cell>
          <cell r="N115">
            <v>1</v>
          </cell>
          <cell r="O115">
            <v>1</v>
          </cell>
          <cell r="P115">
            <v>2</v>
          </cell>
          <cell r="T115">
            <v>4</v>
          </cell>
        </row>
        <row r="116">
          <cell r="G116" t="str">
            <v>105464-P.S.R. LA LIGUA</v>
          </cell>
          <cell r="I116">
            <v>1</v>
          </cell>
          <cell r="L116">
            <v>1</v>
          </cell>
          <cell r="N116">
            <v>1</v>
          </cell>
          <cell r="P116">
            <v>1</v>
          </cell>
          <cell r="Q116">
            <v>1</v>
          </cell>
          <cell r="T116">
            <v>5</v>
          </cell>
        </row>
        <row r="117">
          <cell r="G117" t="str">
            <v>105465-P.S.R. RAMADILLA</v>
          </cell>
          <cell r="M117">
            <v>1</v>
          </cell>
          <cell r="P117">
            <v>1</v>
          </cell>
          <cell r="T117">
            <v>2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N118">
            <v>1</v>
          </cell>
          <cell r="T118">
            <v>4</v>
          </cell>
        </row>
        <row r="119">
          <cell r="G119" t="str">
            <v>105490-P.S.R. EL DURAZNO</v>
          </cell>
          <cell r="K119">
            <v>1</v>
          </cell>
          <cell r="T119">
            <v>1</v>
          </cell>
        </row>
        <row r="120">
          <cell r="G120" t="str">
            <v>04304-MONTE PATRIA</v>
          </cell>
          <cell r="H120">
            <v>23</v>
          </cell>
          <cell r="I120">
            <v>26</v>
          </cell>
          <cell r="J120">
            <v>24</v>
          </cell>
          <cell r="K120">
            <v>35</v>
          </cell>
          <cell r="L120">
            <v>19</v>
          </cell>
          <cell r="M120">
            <v>31</v>
          </cell>
          <cell r="N120">
            <v>21</v>
          </cell>
          <cell r="O120">
            <v>26</v>
          </cell>
          <cell r="P120">
            <v>14</v>
          </cell>
          <cell r="Q120">
            <v>24</v>
          </cell>
          <cell r="R120">
            <v>20</v>
          </cell>
          <cell r="S120">
            <v>38</v>
          </cell>
          <cell r="T120">
            <v>301</v>
          </cell>
        </row>
        <row r="121">
          <cell r="G121" t="str">
            <v>105307-CES. RURAL MONTE PATRIA</v>
          </cell>
          <cell r="H121">
            <v>6</v>
          </cell>
          <cell r="I121">
            <v>9</v>
          </cell>
          <cell r="J121">
            <v>5</v>
          </cell>
          <cell r="K121">
            <v>13</v>
          </cell>
          <cell r="L121">
            <v>7</v>
          </cell>
          <cell r="M121">
            <v>10</v>
          </cell>
          <cell r="N121">
            <v>5</v>
          </cell>
          <cell r="O121">
            <v>10</v>
          </cell>
          <cell r="P121">
            <v>9</v>
          </cell>
          <cell r="Q121">
            <v>3</v>
          </cell>
          <cell r="R121">
            <v>8</v>
          </cell>
          <cell r="S121">
            <v>12</v>
          </cell>
          <cell r="T121">
            <v>97</v>
          </cell>
        </row>
        <row r="122">
          <cell r="G122" t="str">
            <v>105311-CES. RURAL CHAÑARAL ALTO</v>
          </cell>
          <cell r="H122">
            <v>7</v>
          </cell>
          <cell r="I122">
            <v>2</v>
          </cell>
          <cell r="J122">
            <v>2</v>
          </cell>
          <cell r="K122">
            <v>4</v>
          </cell>
          <cell r="L122">
            <v>3</v>
          </cell>
          <cell r="M122">
            <v>4</v>
          </cell>
          <cell r="N122">
            <v>4</v>
          </cell>
          <cell r="O122">
            <v>3</v>
          </cell>
          <cell r="P122">
            <v>2</v>
          </cell>
          <cell r="Q122">
            <v>6</v>
          </cell>
          <cell r="R122">
            <v>4</v>
          </cell>
          <cell r="S122">
            <v>6</v>
          </cell>
          <cell r="T122">
            <v>47</v>
          </cell>
        </row>
        <row r="123">
          <cell r="G123" t="str">
            <v>105312-CES. RURAL CAREN</v>
          </cell>
          <cell r="H123">
            <v>4</v>
          </cell>
          <cell r="I123">
            <v>2</v>
          </cell>
          <cell r="J123">
            <v>6</v>
          </cell>
          <cell r="K123">
            <v>6</v>
          </cell>
          <cell r="L123">
            <v>1</v>
          </cell>
          <cell r="M123">
            <v>4</v>
          </cell>
          <cell r="N123">
            <v>4</v>
          </cell>
          <cell r="O123">
            <v>4</v>
          </cell>
          <cell r="P123">
            <v>1</v>
          </cell>
          <cell r="Q123">
            <v>4</v>
          </cell>
          <cell r="S123">
            <v>7</v>
          </cell>
          <cell r="T123">
            <v>43</v>
          </cell>
        </row>
        <row r="124">
          <cell r="G124" t="str">
            <v>105318-CES. RURAL EL PALQUI</v>
          </cell>
          <cell r="H124">
            <v>5</v>
          </cell>
          <cell r="I124">
            <v>9</v>
          </cell>
          <cell r="J124">
            <v>10</v>
          </cell>
          <cell r="K124">
            <v>10</v>
          </cell>
          <cell r="L124">
            <v>6</v>
          </cell>
          <cell r="M124">
            <v>8</v>
          </cell>
          <cell r="N124">
            <v>4</v>
          </cell>
          <cell r="O124">
            <v>5</v>
          </cell>
          <cell r="P124">
            <v>2</v>
          </cell>
          <cell r="Q124">
            <v>9</v>
          </cell>
          <cell r="R124">
            <v>7</v>
          </cell>
          <cell r="S124">
            <v>12</v>
          </cell>
          <cell r="T124">
            <v>87</v>
          </cell>
        </row>
        <row r="125">
          <cell r="G125" t="str">
            <v>105425-P.S.R. CHILECITO</v>
          </cell>
          <cell r="I125">
            <v>2</v>
          </cell>
          <cell r="M125">
            <v>1</v>
          </cell>
          <cell r="N125">
            <v>1</v>
          </cell>
          <cell r="R125">
            <v>1</v>
          </cell>
          <cell r="T125">
            <v>5</v>
          </cell>
        </row>
        <row r="126">
          <cell r="G126" t="str">
            <v>105427-P.S.R. HACIENDA VALDIVIA</v>
          </cell>
          <cell r="I126">
            <v>1</v>
          </cell>
          <cell r="L126">
            <v>1</v>
          </cell>
          <cell r="S126">
            <v>1</v>
          </cell>
          <cell r="T126">
            <v>3</v>
          </cell>
        </row>
        <row r="127">
          <cell r="G127" t="str">
            <v>105428-P.S.R. HUATULAME</v>
          </cell>
          <cell r="H127">
            <v>1</v>
          </cell>
          <cell r="N127">
            <v>1</v>
          </cell>
          <cell r="T127">
            <v>2</v>
          </cell>
        </row>
        <row r="128">
          <cell r="G128" t="str">
            <v>105430-P.S.R. MIALQUI</v>
          </cell>
          <cell r="M128">
            <v>1</v>
          </cell>
          <cell r="Q128">
            <v>1</v>
          </cell>
          <cell r="T128">
            <v>2</v>
          </cell>
        </row>
        <row r="129">
          <cell r="G129" t="str">
            <v>105431-P.S.R. PEDREGAL</v>
          </cell>
          <cell r="I129">
            <v>1</v>
          </cell>
          <cell r="M129">
            <v>1</v>
          </cell>
          <cell r="Q129">
            <v>1</v>
          </cell>
          <cell r="T129">
            <v>3</v>
          </cell>
        </row>
        <row r="130">
          <cell r="G130" t="str">
            <v>105432-P.S.R. RAPEL</v>
          </cell>
          <cell r="J130">
            <v>1</v>
          </cell>
          <cell r="K130">
            <v>1</v>
          </cell>
          <cell r="N130">
            <v>1</v>
          </cell>
          <cell r="O130">
            <v>2</v>
          </cell>
          <cell r="T130">
            <v>5</v>
          </cell>
        </row>
        <row r="131">
          <cell r="G131" t="str">
            <v>105435-P.S.R. TULAHUEN</v>
          </cell>
          <cell r="M131">
            <v>2</v>
          </cell>
          <cell r="O131">
            <v>1</v>
          </cell>
          <cell r="T131">
            <v>3</v>
          </cell>
        </row>
        <row r="132">
          <cell r="G132" t="str">
            <v>105436-P.S.R. EL MAITEN</v>
          </cell>
          <cell r="O132">
            <v>1</v>
          </cell>
          <cell r="T132">
            <v>1</v>
          </cell>
        </row>
        <row r="133">
          <cell r="G133" t="str">
            <v>105489-P.S.R. RAMADAS DE TULAHUEN</v>
          </cell>
          <cell r="K133">
            <v>1</v>
          </cell>
          <cell r="L133">
            <v>1</v>
          </cell>
          <cell r="N133">
            <v>1</v>
          </cell>
          <cell r="T133">
            <v>3</v>
          </cell>
        </row>
        <row r="134">
          <cell r="G134" t="str">
            <v>04304-PUNITAQUI</v>
          </cell>
          <cell r="H134">
            <v>5</v>
          </cell>
          <cell r="I134">
            <v>13</v>
          </cell>
          <cell r="J134">
            <v>9</v>
          </cell>
          <cell r="K134">
            <v>11</v>
          </cell>
          <cell r="L134">
            <v>8</v>
          </cell>
          <cell r="M134">
            <v>19</v>
          </cell>
          <cell r="N134">
            <v>15</v>
          </cell>
          <cell r="O134">
            <v>22</v>
          </cell>
          <cell r="P134">
            <v>9</v>
          </cell>
          <cell r="Q134">
            <v>11</v>
          </cell>
          <cell r="R134">
            <v>3</v>
          </cell>
          <cell r="S134">
            <v>14</v>
          </cell>
          <cell r="T134">
            <v>139</v>
          </cell>
        </row>
        <row r="135">
          <cell r="G135" t="str">
            <v>105308-CES. RURAL PUNITAQUI</v>
          </cell>
          <cell r="H135">
            <v>5</v>
          </cell>
          <cell r="I135">
            <v>13</v>
          </cell>
          <cell r="J135">
            <v>9</v>
          </cell>
          <cell r="K135">
            <v>11</v>
          </cell>
          <cell r="L135">
            <v>8</v>
          </cell>
          <cell r="M135">
            <v>19</v>
          </cell>
          <cell r="N135">
            <v>15</v>
          </cell>
          <cell r="O135">
            <v>22</v>
          </cell>
          <cell r="P135">
            <v>9</v>
          </cell>
          <cell r="Q135">
            <v>11</v>
          </cell>
          <cell r="R135">
            <v>3</v>
          </cell>
          <cell r="S135">
            <v>14</v>
          </cell>
          <cell r="T135">
            <v>139</v>
          </cell>
        </row>
        <row r="136">
          <cell r="G136" t="str">
            <v>04305-RIO HURTADO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6</v>
          </cell>
          <cell r="M136">
            <v>6</v>
          </cell>
          <cell r="N136">
            <v>1</v>
          </cell>
          <cell r="P136">
            <v>5</v>
          </cell>
          <cell r="Q136">
            <v>1</v>
          </cell>
          <cell r="R136">
            <v>3</v>
          </cell>
          <cell r="S136">
            <v>3</v>
          </cell>
          <cell r="T136">
            <v>32</v>
          </cell>
        </row>
        <row r="137">
          <cell r="G137" t="str">
            <v>105310-CES. RURAL PICHASCA</v>
          </cell>
          <cell r="H137">
            <v>1</v>
          </cell>
          <cell r="I137">
            <v>1</v>
          </cell>
          <cell r="K137">
            <v>2</v>
          </cell>
          <cell r="L137">
            <v>3</v>
          </cell>
          <cell r="M137">
            <v>1</v>
          </cell>
          <cell r="P137">
            <v>3</v>
          </cell>
          <cell r="R137">
            <v>2</v>
          </cell>
          <cell r="S137">
            <v>2</v>
          </cell>
          <cell r="T137">
            <v>15</v>
          </cell>
        </row>
        <row r="138">
          <cell r="G138" t="str">
            <v>105409-P.S.R. EL CHAÑAR</v>
          </cell>
          <cell r="M138">
            <v>1</v>
          </cell>
          <cell r="T138">
            <v>1</v>
          </cell>
        </row>
        <row r="139">
          <cell r="G139" t="str">
            <v>105410-P.S.R. HURTADO</v>
          </cell>
          <cell r="J139">
            <v>1</v>
          </cell>
          <cell r="P139">
            <v>1</v>
          </cell>
          <cell r="S139">
            <v>1</v>
          </cell>
          <cell r="T139">
            <v>3</v>
          </cell>
        </row>
        <row r="140">
          <cell r="G140" t="str">
            <v>105411-P.S.R. LAS BREAS</v>
          </cell>
          <cell r="J140">
            <v>1</v>
          </cell>
          <cell r="T140">
            <v>1</v>
          </cell>
        </row>
        <row r="141">
          <cell r="G141" t="str">
            <v>105413-P.S.R. SAMO ALTO</v>
          </cell>
          <cell r="M141">
            <v>1</v>
          </cell>
          <cell r="T141">
            <v>1</v>
          </cell>
        </row>
        <row r="142">
          <cell r="G142" t="str">
            <v>105414-P.S.R. SERON</v>
          </cell>
          <cell r="K142">
            <v>1</v>
          </cell>
          <cell r="L142">
            <v>3</v>
          </cell>
          <cell r="M142">
            <v>2</v>
          </cell>
          <cell r="P142">
            <v>1</v>
          </cell>
          <cell r="R142">
            <v>1</v>
          </cell>
          <cell r="T142">
            <v>8</v>
          </cell>
        </row>
        <row r="143">
          <cell r="G143" t="str">
            <v>105503-P.S.R. TABAQUEROS</v>
          </cell>
          <cell r="M143">
            <v>1</v>
          </cell>
          <cell r="N143">
            <v>1</v>
          </cell>
          <cell r="Q143">
            <v>1</v>
          </cell>
          <cell r="T143">
            <v>3</v>
          </cell>
        </row>
        <row r="144">
          <cell r="G144" t="str">
            <v>Total general</v>
          </cell>
          <cell r="H144">
            <v>685</v>
          </cell>
          <cell r="I144">
            <v>599</v>
          </cell>
          <cell r="J144">
            <v>678</v>
          </cell>
          <cell r="K144">
            <v>603</v>
          </cell>
          <cell r="L144">
            <v>630</v>
          </cell>
          <cell r="M144">
            <v>537</v>
          </cell>
          <cell r="N144">
            <v>596</v>
          </cell>
          <cell r="O144">
            <v>619</v>
          </cell>
          <cell r="P144">
            <v>501</v>
          </cell>
          <cell r="Q144">
            <v>491</v>
          </cell>
          <cell r="R144">
            <v>412</v>
          </cell>
          <cell r="S144">
            <v>608</v>
          </cell>
          <cell r="T144">
            <v>6959</v>
          </cell>
        </row>
      </sheetData>
      <sheetData sheetId="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211</v>
          </cell>
          <cell r="P4">
            <v>171</v>
          </cell>
          <cell r="Q4">
            <v>154</v>
          </cell>
          <cell r="R4">
            <v>97</v>
          </cell>
          <cell r="S4">
            <v>224</v>
          </cell>
          <cell r="T4">
            <v>2334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32</v>
          </cell>
          <cell r="P5">
            <v>23</v>
          </cell>
          <cell r="Q5">
            <v>21</v>
          </cell>
          <cell r="R5">
            <v>9</v>
          </cell>
          <cell r="S5">
            <v>42</v>
          </cell>
          <cell r="T5">
            <v>367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28</v>
          </cell>
          <cell r="P6">
            <v>33</v>
          </cell>
          <cell r="Q6">
            <v>22</v>
          </cell>
          <cell r="R6">
            <v>11</v>
          </cell>
          <cell r="S6">
            <v>36</v>
          </cell>
          <cell r="T6">
            <v>331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33</v>
          </cell>
          <cell r="P7">
            <v>26</v>
          </cell>
          <cell r="Q7">
            <v>24</v>
          </cell>
          <cell r="R7">
            <v>24</v>
          </cell>
          <cell r="S7">
            <v>32</v>
          </cell>
          <cell r="T7">
            <v>354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42</v>
          </cell>
          <cell r="P8">
            <v>29</v>
          </cell>
          <cell r="Q8">
            <v>35</v>
          </cell>
          <cell r="R8">
            <v>11</v>
          </cell>
          <cell r="S8">
            <v>42</v>
          </cell>
          <cell r="T8">
            <v>432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26</v>
          </cell>
          <cell r="P9">
            <v>23</v>
          </cell>
          <cell r="Q9">
            <v>19</v>
          </cell>
          <cell r="R9">
            <v>18</v>
          </cell>
          <cell r="S9">
            <v>27</v>
          </cell>
          <cell r="T9">
            <v>297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33</v>
          </cell>
          <cell r="P10">
            <v>27</v>
          </cell>
          <cell r="Q10">
            <v>25</v>
          </cell>
          <cell r="R10">
            <v>15</v>
          </cell>
          <cell r="S10">
            <v>27</v>
          </cell>
          <cell r="T10">
            <v>388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5</v>
          </cell>
          <cell r="P11">
            <v>3</v>
          </cell>
          <cell r="S11">
            <v>8</v>
          </cell>
          <cell r="T11">
            <v>39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4</v>
          </cell>
          <cell r="R12">
            <v>1</v>
          </cell>
          <cell r="S12">
            <v>2</v>
          </cell>
          <cell r="T12">
            <v>9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T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2</v>
          </cell>
          <cell r="T14">
            <v>18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</v>
          </cell>
          <cell r="T15">
            <v>37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3</v>
          </cell>
          <cell r="T16">
            <v>20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</v>
          </cell>
          <cell r="T17">
            <v>38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236</v>
          </cell>
          <cell r="P18">
            <v>207</v>
          </cell>
          <cell r="Q18">
            <v>152</v>
          </cell>
          <cell r="R18">
            <v>124</v>
          </cell>
          <cell r="S18">
            <v>214</v>
          </cell>
          <cell r="T18">
            <v>2456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47</v>
          </cell>
          <cell r="P19">
            <v>41</v>
          </cell>
          <cell r="Q19">
            <v>27</v>
          </cell>
          <cell r="R19">
            <v>26</v>
          </cell>
          <cell r="S19">
            <v>50</v>
          </cell>
          <cell r="T19">
            <v>494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39</v>
          </cell>
          <cell r="P20">
            <v>36</v>
          </cell>
          <cell r="Q20">
            <v>27</v>
          </cell>
          <cell r="R20">
            <v>25</v>
          </cell>
          <cell r="S20">
            <v>37</v>
          </cell>
          <cell r="T20">
            <v>429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65</v>
          </cell>
          <cell r="P21">
            <v>50</v>
          </cell>
          <cell r="Q21">
            <v>38</v>
          </cell>
          <cell r="R21">
            <v>13</v>
          </cell>
          <cell r="S21">
            <v>45</v>
          </cell>
          <cell r="T21">
            <v>610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9</v>
          </cell>
          <cell r="P22">
            <v>10</v>
          </cell>
          <cell r="Q22">
            <v>6</v>
          </cell>
          <cell r="R22">
            <v>9</v>
          </cell>
          <cell r="S22">
            <v>5</v>
          </cell>
          <cell r="T22">
            <v>92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61</v>
          </cell>
          <cell r="P23">
            <v>58</v>
          </cell>
          <cell r="Q23">
            <v>40</v>
          </cell>
          <cell r="R23">
            <v>43</v>
          </cell>
          <cell r="S23">
            <v>61</v>
          </cell>
          <cell r="T23">
            <v>650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1</v>
          </cell>
          <cell r="T24">
            <v>8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3</v>
          </cell>
          <cell r="P25">
            <v>1</v>
          </cell>
          <cell r="S25">
            <v>3</v>
          </cell>
          <cell r="T25">
            <v>20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8</v>
          </cell>
          <cell r="P26">
            <v>5</v>
          </cell>
          <cell r="Q26">
            <v>8</v>
          </cell>
          <cell r="R26">
            <v>3</v>
          </cell>
          <cell r="S26">
            <v>10</v>
          </cell>
          <cell r="T26">
            <v>95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T27">
            <v>3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5</v>
          </cell>
          <cell r="R28">
            <v>4</v>
          </cell>
          <cell r="S28">
            <v>2</v>
          </cell>
          <cell r="T28">
            <v>55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10</v>
          </cell>
          <cell r="P29">
            <v>4</v>
          </cell>
          <cell r="Q29">
            <v>12</v>
          </cell>
          <cell r="R29">
            <v>14</v>
          </cell>
          <cell r="S29">
            <v>12</v>
          </cell>
          <cell r="T29">
            <v>133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10</v>
          </cell>
          <cell r="P30">
            <v>4</v>
          </cell>
          <cell r="Q30">
            <v>12</v>
          </cell>
          <cell r="R30">
            <v>14</v>
          </cell>
          <cell r="S30">
            <v>12</v>
          </cell>
          <cell r="T30">
            <v>133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</v>
          </cell>
          <cell r="P31">
            <v>4</v>
          </cell>
          <cell r="R31">
            <v>5</v>
          </cell>
          <cell r="S31">
            <v>3</v>
          </cell>
          <cell r="T31">
            <v>48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3</v>
          </cell>
          <cell r="P32">
            <v>2</v>
          </cell>
          <cell r="R32">
            <v>1</v>
          </cell>
          <cell r="S32">
            <v>2</v>
          </cell>
          <cell r="T32">
            <v>17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P33">
            <v>1</v>
          </cell>
          <cell r="R33">
            <v>1</v>
          </cell>
          <cell r="S33">
            <v>1</v>
          </cell>
          <cell r="T33">
            <v>12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  <cell r="R34">
            <v>2</v>
          </cell>
          <cell r="T34">
            <v>12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  <cell r="P35">
            <v>1</v>
          </cell>
          <cell r="R35">
            <v>1</v>
          </cell>
          <cell r="T35">
            <v>7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5</v>
          </cell>
          <cell r="P36">
            <v>3</v>
          </cell>
          <cell r="Q36">
            <v>3</v>
          </cell>
          <cell r="R36">
            <v>5</v>
          </cell>
          <cell r="S36">
            <v>8</v>
          </cell>
          <cell r="T36">
            <v>55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7</v>
          </cell>
          <cell r="T37">
            <v>29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2</v>
          </cell>
          <cell r="T38">
            <v>10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R39">
            <v>1</v>
          </cell>
          <cell r="T39">
            <v>7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1</v>
          </cell>
          <cell r="P40">
            <v>1</v>
          </cell>
          <cell r="R40">
            <v>1</v>
          </cell>
          <cell r="S40">
            <v>1</v>
          </cell>
          <cell r="T40">
            <v>9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30</v>
          </cell>
          <cell r="P41">
            <v>26</v>
          </cell>
          <cell r="Q41">
            <v>22</v>
          </cell>
          <cell r="R41">
            <v>26</v>
          </cell>
          <cell r="S41">
            <v>16</v>
          </cell>
          <cell r="T41">
            <v>297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18</v>
          </cell>
          <cell r="P42">
            <v>16</v>
          </cell>
          <cell r="Q42">
            <v>12</v>
          </cell>
          <cell r="R42">
            <v>15</v>
          </cell>
          <cell r="S42">
            <v>12</v>
          </cell>
          <cell r="T42">
            <v>174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T43">
            <v>11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1</v>
          </cell>
          <cell r="P44">
            <v>1</v>
          </cell>
          <cell r="R44">
            <v>2</v>
          </cell>
          <cell r="T44">
            <v>6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3</v>
          </cell>
          <cell r="Q45">
            <v>1</v>
          </cell>
          <cell r="R45">
            <v>2</v>
          </cell>
          <cell r="T45">
            <v>18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</v>
          </cell>
          <cell r="Q46">
            <v>3</v>
          </cell>
          <cell r="S46">
            <v>1</v>
          </cell>
          <cell r="T46">
            <v>17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T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T48">
            <v>13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5</v>
          </cell>
          <cell r="Q49">
            <v>3</v>
          </cell>
          <cell r="R49">
            <v>4</v>
          </cell>
          <cell r="S49">
            <v>3</v>
          </cell>
          <cell r="T49">
            <v>44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T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24</v>
          </cell>
          <cell r="P51">
            <v>22</v>
          </cell>
          <cell r="Q51">
            <v>22</v>
          </cell>
          <cell r="R51">
            <v>40</v>
          </cell>
          <cell r="S51">
            <v>39</v>
          </cell>
          <cell r="T51">
            <v>326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16</v>
          </cell>
          <cell r="P52">
            <v>16</v>
          </cell>
          <cell r="Q52">
            <v>18</v>
          </cell>
          <cell r="R52">
            <v>12</v>
          </cell>
          <cell r="S52">
            <v>28</v>
          </cell>
          <cell r="T52">
            <v>217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5</v>
          </cell>
          <cell r="P53">
            <v>4</v>
          </cell>
          <cell r="R53">
            <v>17</v>
          </cell>
          <cell r="S53">
            <v>4</v>
          </cell>
          <cell r="T53">
            <v>60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1</v>
          </cell>
          <cell r="T54">
            <v>3</v>
          </cell>
        </row>
        <row r="55">
          <cell r="G55" t="str">
            <v>105444-P.S.R. HUINTIL</v>
          </cell>
          <cell r="M55">
            <v>1</v>
          </cell>
          <cell r="P55">
            <v>1</v>
          </cell>
          <cell r="T55">
            <v>2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2</v>
          </cell>
          <cell r="T56">
            <v>8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2</v>
          </cell>
          <cell r="T57">
            <v>6</v>
          </cell>
        </row>
        <row r="58">
          <cell r="G58" t="str">
            <v>105448-P.S.R. SANTA VIRGINIA</v>
          </cell>
          <cell r="K58">
            <v>1</v>
          </cell>
          <cell r="T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T59">
            <v>8</v>
          </cell>
        </row>
        <row r="60">
          <cell r="G60" t="str">
            <v>105486-P.S.R. TUNGA SUR</v>
          </cell>
          <cell r="H60">
            <v>1</v>
          </cell>
          <cell r="T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2</v>
          </cell>
          <cell r="P61">
            <v>1</v>
          </cell>
          <cell r="Q61">
            <v>2</v>
          </cell>
          <cell r="R61">
            <v>4</v>
          </cell>
          <cell r="S61">
            <v>2</v>
          </cell>
          <cell r="T61">
            <v>15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T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T63">
            <v>2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8</v>
          </cell>
          <cell r="P64">
            <v>3</v>
          </cell>
          <cell r="Q64">
            <v>10</v>
          </cell>
          <cell r="R64">
            <v>9</v>
          </cell>
          <cell r="S64">
            <v>4</v>
          </cell>
          <cell r="T64">
            <v>76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7</v>
          </cell>
          <cell r="P65">
            <v>2</v>
          </cell>
          <cell r="Q65">
            <v>10</v>
          </cell>
          <cell r="R65">
            <v>7</v>
          </cell>
          <cell r="S65">
            <v>3</v>
          </cell>
          <cell r="T65">
            <v>64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T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T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1</v>
          </cell>
          <cell r="R68">
            <v>2</v>
          </cell>
          <cell r="T68">
            <v>6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  <cell r="T69">
            <v>2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25</v>
          </cell>
          <cell r="P70">
            <v>18</v>
          </cell>
          <cell r="Q70">
            <v>29</v>
          </cell>
          <cell r="R70">
            <v>21</v>
          </cell>
          <cell r="S70">
            <v>18</v>
          </cell>
          <cell r="T70">
            <v>276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20</v>
          </cell>
          <cell r="P71">
            <v>16</v>
          </cell>
          <cell r="Q71">
            <v>24</v>
          </cell>
          <cell r="R71">
            <v>17</v>
          </cell>
          <cell r="S71">
            <v>15</v>
          </cell>
          <cell r="T71">
            <v>229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3</v>
          </cell>
          <cell r="Q72">
            <v>2</v>
          </cell>
          <cell r="R72">
            <v>1</v>
          </cell>
          <cell r="S72">
            <v>2</v>
          </cell>
          <cell r="T72">
            <v>28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T73">
            <v>2</v>
          </cell>
        </row>
        <row r="74">
          <cell r="G74" t="str">
            <v>105480-P.S.R. QUILIMARI</v>
          </cell>
          <cell r="K74">
            <v>3</v>
          </cell>
          <cell r="L74">
            <v>2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S74">
            <v>1</v>
          </cell>
          <cell r="T74">
            <v>12</v>
          </cell>
        </row>
        <row r="75">
          <cell r="G75" t="str">
            <v>105481-P.S.R. TILAMA</v>
          </cell>
          <cell r="O75">
            <v>1</v>
          </cell>
          <cell r="Q75">
            <v>1</v>
          </cell>
          <cell r="T75">
            <v>2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T76">
            <v>3</v>
          </cell>
        </row>
        <row r="77">
          <cell r="G77" t="str">
            <v>04204-SALAMANCA</v>
          </cell>
          <cell r="H77">
            <v>29</v>
          </cell>
          <cell r="I77">
            <v>19</v>
          </cell>
          <cell r="J77">
            <v>35</v>
          </cell>
          <cell r="K77">
            <v>23</v>
          </cell>
          <cell r="L77">
            <v>18</v>
          </cell>
          <cell r="M77">
            <v>22</v>
          </cell>
          <cell r="N77">
            <v>26</v>
          </cell>
          <cell r="O77">
            <v>19</v>
          </cell>
          <cell r="P77">
            <v>22</v>
          </cell>
          <cell r="Q77">
            <v>19</v>
          </cell>
          <cell r="R77">
            <v>26</v>
          </cell>
          <cell r="S77">
            <v>17</v>
          </cell>
          <cell r="T77">
            <v>275</v>
          </cell>
        </row>
        <row r="78">
          <cell r="G78" t="str">
            <v>105104-HOSPITAL SALAMANCA</v>
          </cell>
          <cell r="H78">
            <v>19</v>
          </cell>
          <cell r="I78">
            <v>10</v>
          </cell>
          <cell r="J78">
            <v>27</v>
          </cell>
          <cell r="K78">
            <v>15</v>
          </cell>
          <cell r="L78">
            <v>14</v>
          </cell>
          <cell r="M78">
            <v>12</v>
          </cell>
          <cell r="N78">
            <v>21</v>
          </cell>
          <cell r="O78">
            <v>13</v>
          </cell>
          <cell r="P78">
            <v>11</v>
          </cell>
          <cell r="Q78">
            <v>10</v>
          </cell>
          <cell r="R78">
            <v>18</v>
          </cell>
          <cell r="S78">
            <v>11</v>
          </cell>
          <cell r="T78">
            <v>181</v>
          </cell>
        </row>
        <row r="79">
          <cell r="G79" t="str">
            <v>105452-P.S.R. CUNCUMEN                 </v>
          </cell>
          <cell r="H79">
            <v>6</v>
          </cell>
          <cell r="I79">
            <v>6</v>
          </cell>
          <cell r="J79">
            <v>4</v>
          </cell>
          <cell r="K79">
            <v>3</v>
          </cell>
          <cell r="L79">
            <v>2</v>
          </cell>
          <cell r="M79">
            <v>5</v>
          </cell>
          <cell r="N79">
            <v>4</v>
          </cell>
          <cell r="O79">
            <v>4</v>
          </cell>
          <cell r="P79">
            <v>8</v>
          </cell>
          <cell r="Q79">
            <v>4</v>
          </cell>
          <cell r="R79">
            <v>6</v>
          </cell>
          <cell r="S79">
            <v>3</v>
          </cell>
          <cell r="T79">
            <v>55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T80">
            <v>4</v>
          </cell>
        </row>
        <row r="81">
          <cell r="G81" t="str">
            <v>105454-P.S.R. CUNLAGUA</v>
          </cell>
          <cell r="P81">
            <v>1</v>
          </cell>
          <cell r="T81">
            <v>1</v>
          </cell>
        </row>
        <row r="82">
          <cell r="G82" t="str">
            <v>105455-P.S.R. CHILLEPIN</v>
          </cell>
          <cell r="H82">
            <v>3</v>
          </cell>
          <cell r="I82">
            <v>2</v>
          </cell>
          <cell r="K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T82">
            <v>13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2</v>
          </cell>
          <cell r="S83">
            <v>1</v>
          </cell>
          <cell r="T83">
            <v>6</v>
          </cell>
        </row>
        <row r="84">
          <cell r="G84" t="str">
            <v>105457-P.S.R. SAN AGUSTIN</v>
          </cell>
          <cell r="S84">
            <v>1</v>
          </cell>
          <cell r="T84">
            <v>1</v>
          </cell>
        </row>
        <row r="85">
          <cell r="G85" t="str">
            <v>105458-P.S.R. TAHUINCO</v>
          </cell>
          <cell r="J85">
            <v>2</v>
          </cell>
          <cell r="L85">
            <v>1</v>
          </cell>
          <cell r="P85">
            <v>1</v>
          </cell>
          <cell r="T85">
            <v>4</v>
          </cell>
        </row>
        <row r="86">
          <cell r="G86" t="str">
            <v>105491-P.S.R. QUELEN BAJO</v>
          </cell>
          <cell r="J86">
            <v>1</v>
          </cell>
          <cell r="K86">
            <v>1</v>
          </cell>
          <cell r="M86">
            <v>1</v>
          </cell>
          <cell r="Q86">
            <v>1</v>
          </cell>
          <cell r="T86">
            <v>4</v>
          </cell>
        </row>
        <row r="87">
          <cell r="G87" t="str">
            <v>105492-P.S.R. CAMISA</v>
          </cell>
          <cell r="J87">
            <v>1</v>
          </cell>
          <cell r="K87">
            <v>1</v>
          </cell>
          <cell r="R87">
            <v>1</v>
          </cell>
          <cell r="S87">
            <v>1</v>
          </cell>
          <cell r="T87">
            <v>4</v>
          </cell>
        </row>
        <row r="88">
          <cell r="G88" t="str">
            <v>105501-P.S.R. ARBOLEDA GRANDE</v>
          </cell>
          <cell r="M88">
            <v>1</v>
          </cell>
          <cell r="O88">
            <v>1</v>
          </cell>
          <cell r="T88">
            <v>2</v>
          </cell>
        </row>
        <row r="89">
          <cell r="G89" t="str">
            <v>04301-OVALLE</v>
          </cell>
          <cell r="H89">
            <v>115</v>
          </cell>
          <cell r="I89">
            <v>87</v>
          </cell>
          <cell r="J89">
            <v>140</v>
          </cell>
          <cell r="K89">
            <v>93</v>
          </cell>
          <cell r="L89">
            <v>137</v>
          </cell>
          <cell r="M89">
            <v>89</v>
          </cell>
          <cell r="N89">
            <v>120</v>
          </cell>
          <cell r="O89">
            <v>105</v>
          </cell>
          <cell r="P89">
            <v>71</v>
          </cell>
          <cell r="Q89">
            <v>101</v>
          </cell>
          <cell r="R89">
            <v>83</v>
          </cell>
          <cell r="S89">
            <v>118</v>
          </cell>
          <cell r="T89">
            <v>1259</v>
          </cell>
        </row>
        <row r="90">
          <cell r="G90" t="str">
            <v>105315-CES. RURAL C. DE TAMAYA</v>
          </cell>
          <cell r="H90">
            <v>2</v>
          </cell>
          <cell r="I90">
            <v>2</v>
          </cell>
          <cell r="J90">
            <v>8</v>
          </cell>
          <cell r="K90">
            <v>7</v>
          </cell>
          <cell r="L90">
            <v>6</v>
          </cell>
          <cell r="M90">
            <v>2</v>
          </cell>
          <cell r="N90">
            <v>6</v>
          </cell>
          <cell r="O90">
            <v>5</v>
          </cell>
          <cell r="P90">
            <v>3</v>
          </cell>
          <cell r="Q90">
            <v>2</v>
          </cell>
          <cell r="R90">
            <v>6</v>
          </cell>
          <cell r="S90">
            <v>9</v>
          </cell>
          <cell r="T90">
            <v>58</v>
          </cell>
        </row>
        <row r="91">
          <cell r="G91" t="str">
            <v>105317-CES. JORGE JORDAN D.</v>
          </cell>
          <cell r="H91">
            <v>30</v>
          </cell>
          <cell r="I91">
            <v>27</v>
          </cell>
          <cell r="J91">
            <v>37</v>
          </cell>
          <cell r="K91">
            <v>20</v>
          </cell>
          <cell r="L91">
            <v>45</v>
          </cell>
          <cell r="M91">
            <v>23</v>
          </cell>
          <cell r="N91">
            <v>39</v>
          </cell>
          <cell r="O91">
            <v>23</v>
          </cell>
          <cell r="P91">
            <v>23</v>
          </cell>
          <cell r="Q91">
            <v>24</v>
          </cell>
          <cell r="R91">
            <v>21</v>
          </cell>
          <cell r="S91">
            <v>35</v>
          </cell>
          <cell r="T91">
            <v>347</v>
          </cell>
        </row>
        <row r="92">
          <cell r="G92" t="str">
            <v>105322-CES. MARCOS MACUADA</v>
          </cell>
          <cell r="H92">
            <v>57</v>
          </cell>
          <cell r="I92">
            <v>37</v>
          </cell>
          <cell r="J92">
            <v>66</v>
          </cell>
          <cell r="K92">
            <v>43</v>
          </cell>
          <cell r="L92">
            <v>54</v>
          </cell>
          <cell r="M92">
            <v>44</v>
          </cell>
          <cell r="N92">
            <v>45</v>
          </cell>
          <cell r="O92">
            <v>52</v>
          </cell>
          <cell r="P92">
            <v>27</v>
          </cell>
          <cell r="Q92">
            <v>44</v>
          </cell>
          <cell r="R92">
            <v>37</v>
          </cell>
          <cell r="S92">
            <v>46</v>
          </cell>
          <cell r="T92">
            <v>552</v>
          </cell>
        </row>
        <row r="93">
          <cell r="G93" t="str">
            <v>105324-CES. SOTAQUI</v>
          </cell>
          <cell r="H93">
            <v>5</v>
          </cell>
          <cell r="I93">
            <v>6</v>
          </cell>
          <cell r="J93">
            <v>5</v>
          </cell>
          <cell r="K93">
            <v>4</v>
          </cell>
          <cell r="L93">
            <v>10</v>
          </cell>
          <cell r="M93">
            <v>5</v>
          </cell>
          <cell r="N93">
            <v>5</v>
          </cell>
          <cell r="O93">
            <v>8</v>
          </cell>
          <cell r="P93">
            <v>2</v>
          </cell>
          <cell r="Q93">
            <v>9</v>
          </cell>
          <cell r="R93">
            <v>7</v>
          </cell>
          <cell r="S93">
            <v>6</v>
          </cell>
          <cell r="T93">
            <v>72</v>
          </cell>
        </row>
        <row r="94">
          <cell r="G94" t="str">
            <v>105415-P.S.R. BARRAZA</v>
          </cell>
          <cell r="H94">
            <v>1</v>
          </cell>
          <cell r="J94">
            <v>3</v>
          </cell>
          <cell r="K94">
            <v>1</v>
          </cell>
          <cell r="L94">
            <v>1</v>
          </cell>
          <cell r="N94">
            <v>2</v>
          </cell>
          <cell r="R94">
            <v>1</v>
          </cell>
          <cell r="T94">
            <v>9</v>
          </cell>
        </row>
        <row r="95">
          <cell r="G95" t="str">
            <v>105416-P.S.R. CAMARICO                  </v>
          </cell>
          <cell r="H95">
            <v>1</v>
          </cell>
          <cell r="J95">
            <v>2</v>
          </cell>
          <cell r="K95">
            <v>2</v>
          </cell>
          <cell r="L95">
            <v>2</v>
          </cell>
          <cell r="N95">
            <v>1</v>
          </cell>
          <cell r="O95">
            <v>4</v>
          </cell>
          <cell r="P95">
            <v>2</v>
          </cell>
          <cell r="R95">
            <v>2</v>
          </cell>
          <cell r="S95">
            <v>2</v>
          </cell>
          <cell r="T95">
            <v>18</v>
          </cell>
        </row>
        <row r="96">
          <cell r="G96" t="str">
            <v>105417-P.S.R. ALCONES BAJOS</v>
          </cell>
          <cell r="H96">
            <v>1</v>
          </cell>
          <cell r="P96">
            <v>1</v>
          </cell>
          <cell r="R96">
            <v>1</v>
          </cell>
          <cell r="S96">
            <v>1</v>
          </cell>
          <cell r="T96">
            <v>4</v>
          </cell>
        </row>
        <row r="97">
          <cell r="G97" t="str">
            <v>105419-P.S.R. LAS SOSSAS</v>
          </cell>
          <cell r="H97">
            <v>1</v>
          </cell>
          <cell r="N97">
            <v>1</v>
          </cell>
          <cell r="T97">
            <v>2</v>
          </cell>
        </row>
        <row r="98">
          <cell r="G98" t="str">
            <v>105420-P.S.R. LIMARI</v>
          </cell>
          <cell r="H98">
            <v>2</v>
          </cell>
          <cell r="I98">
            <v>1</v>
          </cell>
          <cell r="J98">
            <v>1</v>
          </cell>
          <cell r="L98">
            <v>2</v>
          </cell>
          <cell r="M98">
            <v>2</v>
          </cell>
          <cell r="N98">
            <v>1</v>
          </cell>
          <cell r="R98">
            <v>3</v>
          </cell>
          <cell r="S98">
            <v>2</v>
          </cell>
          <cell r="T98">
            <v>14</v>
          </cell>
        </row>
        <row r="99">
          <cell r="G99" t="str">
            <v>105422-P.S.R. HORNILLOS</v>
          </cell>
          <cell r="I99">
            <v>1</v>
          </cell>
          <cell r="K99">
            <v>1</v>
          </cell>
          <cell r="T99">
            <v>2</v>
          </cell>
        </row>
        <row r="100">
          <cell r="G100" t="str">
            <v>105437-P.S.R. CHALINGA</v>
          </cell>
          <cell r="K100">
            <v>1</v>
          </cell>
          <cell r="L100">
            <v>1</v>
          </cell>
          <cell r="O100">
            <v>1</v>
          </cell>
          <cell r="R100">
            <v>1</v>
          </cell>
          <cell r="T100">
            <v>4</v>
          </cell>
        </row>
        <row r="101">
          <cell r="G101" t="str">
            <v>105439-P.S.R. CERRO BLANCO</v>
          </cell>
          <cell r="Q101">
            <v>1</v>
          </cell>
          <cell r="T101">
            <v>1</v>
          </cell>
        </row>
        <row r="102">
          <cell r="G102" t="str">
            <v>105507-P.S.R. HUAMALATA</v>
          </cell>
          <cell r="I102">
            <v>2</v>
          </cell>
          <cell r="J102">
            <v>3</v>
          </cell>
          <cell r="L102">
            <v>5</v>
          </cell>
          <cell r="M102">
            <v>2</v>
          </cell>
          <cell r="N102">
            <v>3</v>
          </cell>
          <cell r="O102">
            <v>1</v>
          </cell>
          <cell r="P102">
            <v>3</v>
          </cell>
          <cell r="S102">
            <v>4</v>
          </cell>
          <cell r="T102">
            <v>23</v>
          </cell>
        </row>
        <row r="103">
          <cell r="G103" t="str">
            <v>105510-P.S.R. RECOLETA</v>
          </cell>
          <cell r="H103">
            <v>1</v>
          </cell>
          <cell r="J103">
            <v>2</v>
          </cell>
          <cell r="N103">
            <v>1</v>
          </cell>
          <cell r="O103">
            <v>2</v>
          </cell>
          <cell r="P103">
            <v>1</v>
          </cell>
          <cell r="Q103">
            <v>2</v>
          </cell>
          <cell r="R103">
            <v>1</v>
          </cell>
          <cell r="T103">
            <v>10</v>
          </cell>
        </row>
        <row r="104">
          <cell r="G104" t="str">
            <v>105722-CECOF SAN JOSE DE LA DEHESA</v>
          </cell>
          <cell r="H104">
            <v>10</v>
          </cell>
          <cell r="I104">
            <v>7</v>
          </cell>
          <cell r="J104">
            <v>8</v>
          </cell>
          <cell r="K104">
            <v>9</v>
          </cell>
          <cell r="L104">
            <v>7</v>
          </cell>
          <cell r="M104">
            <v>8</v>
          </cell>
          <cell r="N104">
            <v>13</v>
          </cell>
          <cell r="O104">
            <v>5</v>
          </cell>
          <cell r="P104">
            <v>6</v>
          </cell>
          <cell r="Q104">
            <v>6</v>
          </cell>
          <cell r="R104">
            <v>2</v>
          </cell>
          <cell r="S104">
            <v>6</v>
          </cell>
          <cell r="T104">
            <v>87</v>
          </cell>
        </row>
        <row r="105">
          <cell r="G105" t="str">
            <v>105723-CECOF LIMARI</v>
          </cell>
          <cell r="H105">
            <v>4</v>
          </cell>
          <cell r="I105">
            <v>4</v>
          </cell>
          <cell r="J105">
            <v>5</v>
          </cell>
          <cell r="K105">
            <v>5</v>
          </cell>
          <cell r="L105">
            <v>4</v>
          </cell>
          <cell r="M105">
            <v>3</v>
          </cell>
          <cell r="N105">
            <v>3</v>
          </cell>
          <cell r="O105">
            <v>4</v>
          </cell>
          <cell r="P105">
            <v>3</v>
          </cell>
          <cell r="Q105">
            <v>8</v>
          </cell>
          <cell r="S105">
            <v>4</v>
          </cell>
          <cell r="T105">
            <v>47</v>
          </cell>
        </row>
        <row r="106">
          <cell r="G106" t="str">
            <v>200258-CECOF LOS COPIHUES</v>
          </cell>
          <cell r="Q106">
            <v>5</v>
          </cell>
          <cell r="R106">
            <v>1</v>
          </cell>
          <cell r="S106">
            <v>3</v>
          </cell>
          <cell r="T106">
            <v>9</v>
          </cell>
        </row>
        <row r="107">
          <cell r="G107" t="str">
            <v>04302-COMBARBALÁ</v>
          </cell>
          <cell r="H107">
            <v>8</v>
          </cell>
          <cell r="I107">
            <v>10</v>
          </cell>
          <cell r="J107">
            <v>13</v>
          </cell>
          <cell r="K107">
            <v>10</v>
          </cell>
          <cell r="L107">
            <v>5</v>
          </cell>
          <cell r="M107">
            <v>7</v>
          </cell>
          <cell r="N107">
            <v>8</v>
          </cell>
          <cell r="O107">
            <v>9</v>
          </cell>
          <cell r="P107">
            <v>10</v>
          </cell>
          <cell r="Q107">
            <v>9</v>
          </cell>
          <cell r="R107">
            <v>9</v>
          </cell>
          <cell r="S107">
            <v>13</v>
          </cell>
          <cell r="T107">
            <v>111</v>
          </cell>
        </row>
        <row r="108">
          <cell r="G108" t="str">
            <v>105105-HOSPITAL COMBARBALA</v>
          </cell>
          <cell r="H108">
            <v>5</v>
          </cell>
          <cell r="I108">
            <v>6</v>
          </cell>
          <cell r="J108">
            <v>8</v>
          </cell>
          <cell r="K108">
            <v>7</v>
          </cell>
          <cell r="L108">
            <v>3</v>
          </cell>
          <cell r="M108">
            <v>5</v>
          </cell>
          <cell r="N108">
            <v>4</v>
          </cell>
          <cell r="O108">
            <v>7</v>
          </cell>
          <cell r="P108">
            <v>3</v>
          </cell>
          <cell r="Q108">
            <v>6</v>
          </cell>
          <cell r="R108">
            <v>6</v>
          </cell>
          <cell r="S108">
            <v>11</v>
          </cell>
          <cell r="T108">
            <v>71</v>
          </cell>
        </row>
        <row r="109">
          <cell r="G109" t="str">
            <v>105433-P.S.R. SAN LORENZO</v>
          </cell>
          <cell r="P109">
            <v>1</v>
          </cell>
          <cell r="T109">
            <v>1</v>
          </cell>
        </row>
        <row r="110">
          <cell r="G110" t="str">
            <v>105434-P.S.R. SAN MARCOS</v>
          </cell>
          <cell r="J110">
            <v>1</v>
          </cell>
          <cell r="L110">
            <v>1</v>
          </cell>
          <cell r="M110">
            <v>1</v>
          </cell>
          <cell r="R110">
            <v>1</v>
          </cell>
          <cell r="S110">
            <v>1</v>
          </cell>
          <cell r="T110">
            <v>5</v>
          </cell>
        </row>
        <row r="111">
          <cell r="G111" t="str">
            <v>105459-P.S.R. BARRANCAS                </v>
          </cell>
          <cell r="H111">
            <v>1</v>
          </cell>
          <cell r="I111">
            <v>1</v>
          </cell>
          <cell r="J111">
            <v>1</v>
          </cell>
          <cell r="O111">
            <v>1</v>
          </cell>
          <cell r="P111">
            <v>1</v>
          </cell>
          <cell r="T111">
            <v>5</v>
          </cell>
        </row>
        <row r="112">
          <cell r="G112" t="str">
            <v>105460-P.S.R. COGOTI 18</v>
          </cell>
          <cell r="J112">
            <v>2</v>
          </cell>
          <cell r="K112">
            <v>1</v>
          </cell>
          <cell r="N112">
            <v>1</v>
          </cell>
          <cell r="P112">
            <v>1</v>
          </cell>
          <cell r="Q112">
            <v>2</v>
          </cell>
          <cell r="R112">
            <v>1</v>
          </cell>
          <cell r="S112">
            <v>1</v>
          </cell>
          <cell r="T112">
            <v>9</v>
          </cell>
        </row>
        <row r="113">
          <cell r="G113" t="str">
            <v>105461-P.S.R. EL HUACHO</v>
          </cell>
          <cell r="I113">
            <v>1</v>
          </cell>
          <cell r="T113">
            <v>1</v>
          </cell>
        </row>
        <row r="114">
          <cell r="G114" t="str">
            <v>105462-P.S.R. EL SAUCE</v>
          </cell>
          <cell r="H114">
            <v>1</v>
          </cell>
          <cell r="K114">
            <v>1</v>
          </cell>
          <cell r="T114">
            <v>2</v>
          </cell>
        </row>
        <row r="115">
          <cell r="G115" t="str">
            <v>105463-P.S.R. QUILITAPIA</v>
          </cell>
          <cell r="N115">
            <v>1</v>
          </cell>
          <cell r="O115">
            <v>1</v>
          </cell>
          <cell r="P115">
            <v>2</v>
          </cell>
          <cell r="T115">
            <v>4</v>
          </cell>
        </row>
        <row r="116">
          <cell r="G116" t="str">
            <v>105464-P.S.R. LA LIGUA</v>
          </cell>
          <cell r="I116">
            <v>1</v>
          </cell>
          <cell r="L116">
            <v>1</v>
          </cell>
          <cell r="N116">
            <v>1</v>
          </cell>
          <cell r="P116">
            <v>1</v>
          </cell>
          <cell r="Q116">
            <v>1</v>
          </cell>
          <cell r="R116">
            <v>1</v>
          </cell>
          <cell r="T116">
            <v>6</v>
          </cell>
        </row>
        <row r="117">
          <cell r="G117" t="str">
            <v>105465-P.S.R. RAMADILLA</v>
          </cell>
          <cell r="M117">
            <v>1</v>
          </cell>
          <cell r="P117">
            <v>1</v>
          </cell>
          <cell r="T117">
            <v>2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N118">
            <v>1</v>
          </cell>
          <cell r="T118">
            <v>4</v>
          </cell>
        </row>
        <row r="119">
          <cell r="G119" t="str">
            <v>105490-P.S.R. EL DURAZNO</v>
          </cell>
          <cell r="K119">
            <v>1</v>
          </cell>
          <cell r="T119">
            <v>1</v>
          </cell>
        </row>
        <row r="120">
          <cell r="G120" t="str">
            <v>04304-MONTE PATRIA</v>
          </cell>
          <cell r="H120">
            <v>27</v>
          </cell>
          <cell r="I120">
            <v>30</v>
          </cell>
          <cell r="J120">
            <v>26</v>
          </cell>
          <cell r="K120">
            <v>37</v>
          </cell>
          <cell r="L120">
            <v>22</v>
          </cell>
          <cell r="M120">
            <v>37</v>
          </cell>
          <cell r="N120">
            <v>24</v>
          </cell>
          <cell r="O120">
            <v>34</v>
          </cell>
          <cell r="P120">
            <v>14</v>
          </cell>
          <cell r="Q120">
            <v>27</v>
          </cell>
          <cell r="R120">
            <v>23</v>
          </cell>
          <cell r="S120">
            <v>41</v>
          </cell>
          <cell r="T120">
            <v>342</v>
          </cell>
        </row>
        <row r="121">
          <cell r="G121" t="str">
            <v>105307-CES. RURAL MONTE PATRIA</v>
          </cell>
          <cell r="H121">
            <v>8</v>
          </cell>
          <cell r="I121">
            <v>11</v>
          </cell>
          <cell r="J121">
            <v>5</v>
          </cell>
          <cell r="K121">
            <v>13</v>
          </cell>
          <cell r="L121">
            <v>8</v>
          </cell>
          <cell r="M121">
            <v>11</v>
          </cell>
          <cell r="N121">
            <v>5</v>
          </cell>
          <cell r="O121">
            <v>13</v>
          </cell>
          <cell r="P121">
            <v>9</v>
          </cell>
          <cell r="Q121">
            <v>3</v>
          </cell>
          <cell r="R121">
            <v>8</v>
          </cell>
          <cell r="S121">
            <v>13</v>
          </cell>
          <cell r="T121">
            <v>107</v>
          </cell>
        </row>
        <row r="122">
          <cell r="G122" t="str">
            <v>105311-CES. RURAL CHAÑARAL ALTO</v>
          </cell>
          <cell r="H122">
            <v>9</v>
          </cell>
          <cell r="I122">
            <v>2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</v>
          </cell>
          <cell r="P122">
            <v>2</v>
          </cell>
          <cell r="Q122">
            <v>6</v>
          </cell>
          <cell r="R122">
            <v>4</v>
          </cell>
          <cell r="S122">
            <v>6</v>
          </cell>
          <cell r="T122">
            <v>54</v>
          </cell>
        </row>
        <row r="123">
          <cell r="G123" t="str">
            <v>105312-CES. RURAL CAREN</v>
          </cell>
          <cell r="H123">
            <v>4</v>
          </cell>
          <cell r="I123">
            <v>3</v>
          </cell>
          <cell r="J123">
            <v>6</v>
          </cell>
          <cell r="K123">
            <v>6</v>
          </cell>
          <cell r="L123">
            <v>1</v>
          </cell>
          <cell r="M123">
            <v>5</v>
          </cell>
          <cell r="N123">
            <v>4</v>
          </cell>
          <cell r="O123">
            <v>5</v>
          </cell>
          <cell r="P123">
            <v>1</v>
          </cell>
          <cell r="Q123">
            <v>4</v>
          </cell>
          <cell r="S123">
            <v>8</v>
          </cell>
          <cell r="T123">
            <v>47</v>
          </cell>
        </row>
        <row r="124">
          <cell r="G124" t="str">
            <v>105318-CES. RURAL EL PALQUI</v>
          </cell>
          <cell r="H124">
            <v>5</v>
          </cell>
          <cell r="I124">
            <v>10</v>
          </cell>
          <cell r="J124">
            <v>11</v>
          </cell>
          <cell r="K124">
            <v>11</v>
          </cell>
          <cell r="L124">
            <v>6</v>
          </cell>
          <cell r="M124">
            <v>9</v>
          </cell>
          <cell r="N124">
            <v>6</v>
          </cell>
          <cell r="O124">
            <v>8</v>
          </cell>
          <cell r="P124">
            <v>2</v>
          </cell>
          <cell r="Q124">
            <v>11</v>
          </cell>
          <cell r="R124">
            <v>10</v>
          </cell>
          <cell r="S124">
            <v>13</v>
          </cell>
          <cell r="T124">
            <v>102</v>
          </cell>
        </row>
        <row r="125">
          <cell r="G125" t="str">
            <v>105425-P.S.R. CHILECITO</v>
          </cell>
          <cell r="I125">
            <v>2</v>
          </cell>
          <cell r="M125">
            <v>1</v>
          </cell>
          <cell r="N125">
            <v>1</v>
          </cell>
          <cell r="R125">
            <v>1</v>
          </cell>
          <cell r="T125">
            <v>5</v>
          </cell>
        </row>
        <row r="126">
          <cell r="G126" t="str">
            <v>105427-P.S.R. HACIENDA VALDIVIA</v>
          </cell>
          <cell r="I126">
            <v>1</v>
          </cell>
          <cell r="L126">
            <v>1</v>
          </cell>
          <cell r="S126">
            <v>1</v>
          </cell>
          <cell r="T126">
            <v>3</v>
          </cell>
        </row>
        <row r="127">
          <cell r="G127" t="str">
            <v>105428-P.S.R. HUATULAME</v>
          </cell>
          <cell r="H127">
            <v>1</v>
          </cell>
          <cell r="M127">
            <v>1</v>
          </cell>
          <cell r="N127">
            <v>1</v>
          </cell>
          <cell r="Q127">
            <v>1</v>
          </cell>
          <cell r="T127">
            <v>4</v>
          </cell>
        </row>
        <row r="128">
          <cell r="G128" t="str">
            <v>105430-P.S.R. MIALQUI</v>
          </cell>
          <cell r="M128">
            <v>1</v>
          </cell>
          <cell r="Q128">
            <v>1</v>
          </cell>
          <cell r="T128">
            <v>2</v>
          </cell>
        </row>
        <row r="129">
          <cell r="G129" t="str">
            <v>105431-P.S.R. PEDREGAL</v>
          </cell>
          <cell r="I129">
            <v>1</v>
          </cell>
          <cell r="M129">
            <v>1</v>
          </cell>
          <cell r="Q129">
            <v>1</v>
          </cell>
          <cell r="T129">
            <v>3</v>
          </cell>
        </row>
        <row r="130">
          <cell r="G130" t="str">
            <v>105432-P.S.R. RAPEL</v>
          </cell>
          <cell r="J130">
            <v>1</v>
          </cell>
          <cell r="K130">
            <v>1</v>
          </cell>
          <cell r="M130">
            <v>1</v>
          </cell>
          <cell r="N130">
            <v>1</v>
          </cell>
          <cell r="O130">
            <v>2</v>
          </cell>
          <cell r="T130">
            <v>6</v>
          </cell>
        </row>
        <row r="131">
          <cell r="G131" t="str">
            <v>105435-P.S.R. TULAHUEN</v>
          </cell>
          <cell r="M131">
            <v>3</v>
          </cell>
          <cell r="O131">
            <v>2</v>
          </cell>
          <cell r="T131">
            <v>5</v>
          </cell>
        </row>
        <row r="132">
          <cell r="G132" t="str">
            <v>105436-P.S.R. EL MAITEN</v>
          </cell>
          <cell r="O132">
            <v>1</v>
          </cell>
          <cell r="T132">
            <v>1</v>
          </cell>
        </row>
        <row r="133">
          <cell r="G133" t="str">
            <v>105489-P.S.R. RAMADAS DE TULAHUEN</v>
          </cell>
          <cell r="K133">
            <v>1</v>
          </cell>
          <cell r="L133">
            <v>1</v>
          </cell>
          <cell r="N133">
            <v>1</v>
          </cell>
          <cell r="T133">
            <v>3</v>
          </cell>
        </row>
        <row r="134">
          <cell r="G134" t="str">
            <v>04304-PUNITAQUI</v>
          </cell>
          <cell r="H134">
            <v>7</v>
          </cell>
          <cell r="I134">
            <v>14</v>
          </cell>
          <cell r="J134">
            <v>9</v>
          </cell>
          <cell r="K134">
            <v>14</v>
          </cell>
          <cell r="L134">
            <v>9</v>
          </cell>
          <cell r="M134">
            <v>23</v>
          </cell>
          <cell r="N134">
            <v>15</v>
          </cell>
          <cell r="O134">
            <v>22</v>
          </cell>
          <cell r="P134">
            <v>14</v>
          </cell>
          <cell r="Q134">
            <v>11</v>
          </cell>
          <cell r="R134">
            <v>5</v>
          </cell>
          <cell r="S134">
            <v>14</v>
          </cell>
          <cell r="T134">
            <v>157</v>
          </cell>
        </row>
        <row r="135">
          <cell r="G135" t="str">
            <v>105308-CES. RURAL PUNITAQUI</v>
          </cell>
          <cell r="H135">
            <v>7</v>
          </cell>
          <cell r="I135">
            <v>14</v>
          </cell>
          <cell r="J135">
            <v>9</v>
          </cell>
          <cell r="K135">
            <v>14</v>
          </cell>
          <cell r="L135">
            <v>9</v>
          </cell>
          <cell r="M135">
            <v>23</v>
          </cell>
          <cell r="N135">
            <v>15</v>
          </cell>
          <cell r="O135">
            <v>22</v>
          </cell>
          <cell r="P135">
            <v>14</v>
          </cell>
          <cell r="Q135">
            <v>11</v>
          </cell>
          <cell r="R135">
            <v>5</v>
          </cell>
          <cell r="S135">
            <v>14</v>
          </cell>
          <cell r="T135">
            <v>157</v>
          </cell>
        </row>
        <row r="136">
          <cell r="G136" t="str">
            <v>04305-RIO HURTADO</v>
          </cell>
          <cell r="H136">
            <v>1</v>
          </cell>
          <cell r="I136">
            <v>1</v>
          </cell>
          <cell r="J136">
            <v>4</v>
          </cell>
          <cell r="K136">
            <v>5</v>
          </cell>
          <cell r="L136">
            <v>6</v>
          </cell>
          <cell r="M136">
            <v>6</v>
          </cell>
          <cell r="N136">
            <v>1</v>
          </cell>
          <cell r="P136">
            <v>5</v>
          </cell>
          <cell r="Q136">
            <v>2</v>
          </cell>
          <cell r="R136">
            <v>3</v>
          </cell>
          <cell r="S136">
            <v>3</v>
          </cell>
          <cell r="T136">
            <v>37</v>
          </cell>
        </row>
        <row r="137">
          <cell r="G137" t="str">
            <v>105310-CES. RURAL PICHASCA</v>
          </cell>
          <cell r="H137">
            <v>1</v>
          </cell>
          <cell r="I137">
            <v>1</v>
          </cell>
          <cell r="J137">
            <v>2</v>
          </cell>
          <cell r="K137">
            <v>2</v>
          </cell>
          <cell r="L137">
            <v>3</v>
          </cell>
          <cell r="M137">
            <v>1</v>
          </cell>
          <cell r="P137">
            <v>3</v>
          </cell>
          <cell r="R137">
            <v>2</v>
          </cell>
          <cell r="S137">
            <v>2</v>
          </cell>
          <cell r="T137">
            <v>17</v>
          </cell>
        </row>
        <row r="138">
          <cell r="G138" t="str">
            <v>105409-P.S.R. EL CHAÑAR</v>
          </cell>
          <cell r="M138">
            <v>1</v>
          </cell>
          <cell r="T138">
            <v>1</v>
          </cell>
        </row>
        <row r="139">
          <cell r="G139" t="str">
            <v>105410-P.S.R. HURTADO</v>
          </cell>
          <cell r="J139">
            <v>1</v>
          </cell>
          <cell r="P139">
            <v>1</v>
          </cell>
          <cell r="S139">
            <v>1</v>
          </cell>
          <cell r="T139">
            <v>3</v>
          </cell>
        </row>
        <row r="140">
          <cell r="G140" t="str">
            <v>105411-P.S.R. LAS BREAS</v>
          </cell>
          <cell r="J140">
            <v>1</v>
          </cell>
          <cell r="T140">
            <v>1</v>
          </cell>
        </row>
        <row r="141">
          <cell r="G141" t="str">
            <v>105413-P.S.R. SAMO ALTO</v>
          </cell>
          <cell r="K141">
            <v>1</v>
          </cell>
          <cell r="M141">
            <v>1</v>
          </cell>
          <cell r="Q141">
            <v>1</v>
          </cell>
          <cell r="T141">
            <v>3</v>
          </cell>
        </row>
        <row r="142">
          <cell r="G142" t="str">
            <v>105414-P.S.R. SERON</v>
          </cell>
          <cell r="K142">
            <v>2</v>
          </cell>
          <cell r="L142">
            <v>3</v>
          </cell>
          <cell r="M142">
            <v>2</v>
          </cell>
          <cell r="P142">
            <v>1</v>
          </cell>
          <cell r="R142">
            <v>1</v>
          </cell>
          <cell r="T142">
            <v>9</v>
          </cell>
        </row>
        <row r="143">
          <cell r="G143" t="str">
            <v>105503-P.S.R. TABAQUEROS</v>
          </cell>
          <cell r="M143">
            <v>1</v>
          </cell>
          <cell r="N143">
            <v>1</v>
          </cell>
          <cell r="Q143">
            <v>1</v>
          </cell>
          <cell r="T143">
            <v>3</v>
          </cell>
        </row>
        <row r="144">
          <cell r="G144" t="str">
            <v>Total general</v>
          </cell>
          <cell r="H144">
            <v>827</v>
          </cell>
          <cell r="I144">
            <v>701</v>
          </cell>
          <cell r="J144">
            <v>801</v>
          </cell>
          <cell r="K144">
            <v>696</v>
          </cell>
          <cell r="L144">
            <v>727</v>
          </cell>
          <cell r="M144">
            <v>611</v>
          </cell>
          <cell r="N144">
            <v>677</v>
          </cell>
          <cell r="O144">
            <v>741</v>
          </cell>
          <cell r="P144">
            <v>594</v>
          </cell>
          <cell r="Q144">
            <v>573</v>
          </cell>
          <cell r="R144">
            <v>490</v>
          </cell>
          <cell r="S144">
            <v>744</v>
          </cell>
          <cell r="T144">
            <v>8182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513</v>
          </cell>
          <cell r="I4">
            <v>287</v>
          </cell>
          <cell r="J4">
            <v>900</v>
          </cell>
          <cell r="K4">
            <v>810</v>
          </cell>
          <cell r="L4">
            <v>1732</v>
          </cell>
          <cell r="M4">
            <v>1121</v>
          </cell>
          <cell r="N4">
            <v>968</v>
          </cell>
          <cell r="O4">
            <v>943</v>
          </cell>
          <cell r="P4">
            <v>703</v>
          </cell>
          <cell r="Q4">
            <v>604</v>
          </cell>
          <cell r="R4">
            <v>561</v>
          </cell>
          <cell r="S4">
            <v>878</v>
          </cell>
          <cell r="T4">
            <v>10020</v>
          </cell>
        </row>
        <row r="5">
          <cell r="G5" t="str">
            <v>105300-CES. CARDENAL CARO</v>
          </cell>
          <cell r="H5">
            <v>52</v>
          </cell>
          <cell r="I5">
            <v>27</v>
          </cell>
          <cell r="J5">
            <v>67</v>
          </cell>
          <cell r="K5">
            <v>68</v>
          </cell>
          <cell r="L5">
            <v>338</v>
          </cell>
          <cell r="M5">
            <v>63</v>
          </cell>
          <cell r="N5">
            <v>238</v>
          </cell>
          <cell r="O5">
            <v>43</v>
          </cell>
          <cell r="P5">
            <v>55</v>
          </cell>
          <cell r="Q5">
            <v>26</v>
          </cell>
          <cell r="R5">
            <v>42</v>
          </cell>
          <cell r="S5">
            <v>89</v>
          </cell>
          <cell r="T5">
            <v>1108</v>
          </cell>
        </row>
        <row r="6">
          <cell r="G6" t="str">
            <v>105301-CES. LAS COMPAÑIAS</v>
          </cell>
          <cell r="H6">
            <v>23</v>
          </cell>
          <cell r="I6">
            <v>21</v>
          </cell>
          <cell r="J6">
            <v>51</v>
          </cell>
          <cell r="K6">
            <v>68</v>
          </cell>
          <cell r="L6">
            <v>217</v>
          </cell>
          <cell r="M6">
            <v>92</v>
          </cell>
          <cell r="N6">
            <v>117</v>
          </cell>
          <cell r="O6">
            <v>74</v>
          </cell>
          <cell r="P6">
            <v>47</v>
          </cell>
          <cell r="Q6">
            <v>39</v>
          </cell>
          <cell r="R6">
            <v>26</v>
          </cell>
          <cell r="S6">
            <v>28</v>
          </cell>
          <cell r="T6">
            <v>803</v>
          </cell>
        </row>
        <row r="7">
          <cell r="G7" t="str">
            <v>105302-CES. PEDRO AGUIRRE C.</v>
          </cell>
          <cell r="H7">
            <v>52</v>
          </cell>
          <cell r="I7">
            <v>63</v>
          </cell>
          <cell r="J7">
            <v>49</v>
          </cell>
          <cell r="K7">
            <v>72</v>
          </cell>
          <cell r="L7">
            <v>51</v>
          </cell>
          <cell r="M7">
            <v>38</v>
          </cell>
          <cell r="N7">
            <v>138</v>
          </cell>
          <cell r="O7">
            <v>152</v>
          </cell>
          <cell r="P7">
            <v>70</v>
          </cell>
          <cell r="Q7">
            <v>45</v>
          </cell>
          <cell r="R7">
            <v>56</v>
          </cell>
          <cell r="S7">
            <v>58</v>
          </cell>
          <cell r="T7">
            <v>844</v>
          </cell>
        </row>
        <row r="8">
          <cell r="G8" t="str">
            <v>105313-CES. SCHAFFHAUSER</v>
          </cell>
          <cell r="H8">
            <v>268</v>
          </cell>
          <cell r="I8">
            <v>46</v>
          </cell>
          <cell r="J8">
            <v>594</v>
          </cell>
          <cell r="K8">
            <v>470</v>
          </cell>
          <cell r="L8">
            <v>550</v>
          </cell>
          <cell r="M8">
            <v>473</v>
          </cell>
          <cell r="N8">
            <v>339</v>
          </cell>
          <cell r="O8">
            <v>474</v>
          </cell>
          <cell r="P8">
            <v>388</v>
          </cell>
          <cell r="Q8">
            <v>387</v>
          </cell>
          <cell r="R8">
            <v>319</v>
          </cell>
          <cell r="S8">
            <v>491</v>
          </cell>
          <cell r="T8">
            <v>4799</v>
          </cell>
        </row>
        <row r="9">
          <cell r="G9" t="str">
            <v>105319-CES. CARDENAL R.S.H.</v>
          </cell>
          <cell r="H9">
            <v>79</v>
          </cell>
          <cell r="I9">
            <v>108</v>
          </cell>
          <cell r="J9">
            <v>73</v>
          </cell>
          <cell r="K9">
            <v>101</v>
          </cell>
          <cell r="L9">
            <v>296</v>
          </cell>
          <cell r="M9">
            <v>118</v>
          </cell>
          <cell r="N9">
            <v>76</v>
          </cell>
          <cell r="O9">
            <v>80</v>
          </cell>
          <cell r="P9">
            <v>71</v>
          </cell>
          <cell r="Q9">
            <v>69</v>
          </cell>
          <cell r="R9">
            <v>41</v>
          </cell>
          <cell r="S9">
            <v>128</v>
          </cell>
          <cell r="T9">
            <v>1240</v>
          </cell>
        </row>
        <row r="10">
          <cell r="G10" t="str">
            <v>105325-CESFAM JUAN PABLO II</v>
          </cell>
          <cell r="H10">
            <v>22</v>
          </cell>
          <cell r="I10">
            <v>13</v>
          </cell>
          <cell r="J10">
            <v>44</v>
          </cell>
          <cell r="K10">
            <v>18</v>
          </cell>
          <cell r="L10">
            <v>191</v>
          </cell>
          <cell r="M10">
            <v>227</v>
          </cell>
          <cell r="N10">
            <v>52</v>
          </cell>
          <cell r="O10">
            <v>103</v>
          </cell>
          <cell r="P10">
            <v>48</v>
          </cell>
          <cell r="Q10">
            <v>33</v>
          </cell>
          <cell r="R10">
            <v>18</v>
          </cell>
          <cell r="S10">
            <v>52</v>
          </cell>
          <cell r="T10">
            <v>821</v>
          </cell>
        </row>
        <row r="11">
          <cell r="G11" t="str">
            <v>105400-P.S.R. ALGARROBITO            </v>
          </cell>
          <cell r="H11">
            <v>10</v>
          </cell>
          <cell r="J11">
            <v>18</v>
          </cell>
          <cell r="K11">
            <v>3</v>
          </cell>
          <cell r="L11">
            <v>5</v>
          </cell>
          <cell r="M11">
            <v>5</v>
          </cell>
          <cell r="N11">
            <v>3</v>
          </cell>
          <cell r="O11">
            <v>6</v>
          </cell>
          <cell r="P11">
            <v>12</v>
          </cell>
          <cell r="Q11">
            <v>1</v>
          </cell>
          <cell r="R11">
            <v>57</v>
          </cell>
          <cell r="T11">
            <v>120</v>
          </cell>
        </row>
        <row r="12">
          <cell r="G12" t="str">
            <v>105401-P.S.R. LAS ROJAS</v>
          </cell>
          <cell r="H12">
            <v>4</v>
          </cell>
          <cell r="J12">
            <v>2</v>
          </cell>
          <cell r="K12">
            <v>1</v>
          </cell>
          <cell r="L12">
            <v>0</v>
          </cell>
          <cell r="O12">
            <v>2</v>
          </cell>
          <cell r="P12">
            <v>1</v>
          </cell>
          <cell r="Q12">
            <v>0</v>
          </cell>
          <cell r="R12">
            <v>1</v>
          </cell>
          <cell r="S12">
            <v>4</v>
          </cell>
          <cell r="T12">
            <v>15</v>
          </cell>
        </row>
        <row r="13">
          <cell r="G13" t="str">
            <v>105402-P.S.R. EL ROMERO</v>
          </cell>
          <cell r="H13">
            <v>2</v>
          </cell>
          <cell r="K13">
            <v>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22</v>
          </cell>
          <cell r="T13">
            <v>27</v>
          </cell>
        </row>
        <row r="14">
          <cell r="G14" t="str">
            <v>105499-P.S.R. LAMBERT</v>
          </cell>
          <cell r="H14">
            <v>1</v>
          </cell>
          <cell r="J14">
            <v>2</v>
          </cell>
          <cell r="K14">
            <v>1</v>
          </cell>
          <cell r="L14">
            <v>1</v>
          </cell>
          <cell r="M14">
            <v>3</v>
          </cell>
          <cell r="P14">
            <v>1</v>
          </cell>
          <cell r="Q14">
            <v>1</v>
          </cell>
          <cell r="S14">
            <v>2</v>
          </cell>
          <cell r="T14">
            <v>12</v>
          </cell>
        </row>
        <row r="15">
          <cell r="G15" t="str">
            <v>105700-CECOF VILLA EL INDIO</v>
          </cell>
          <cell r="I15">
            <v>9</v>
          </cell>
          <cell r="J15">
            <v>0</v>
          </cell>
          <cell r="K15">
            <v>6</v>
          </cell>
          <cell r="L15">
            <v>83</v>
          </cell>
          <cell r="M15">
            <v>101</v>
          </cell>
          <cell r="N15">
            <v>5</v>
          </cell>
          <cell r="O15">
            <v>9</v>
          </cell>
          <cell r="P15">
            <v>10</v>
          </cell>
          <cell r="Q15">
            <v>3</v>
          </cell>
          <cell r="R15">
            <v>1</v>
          </cell>
          <cell r="S15">
            <v>4</v>
          </cell>
          <cell r="T15">
            <v>231</v>
          </cell>
        </row>
        <row r="16">
          <cell r="G16" t="str">
            <v>04102-COQUIMBO</v>
          </cell>
          <cell r="H16">
            <v>696</v>
          </cell>
          <cell r="I16">
            <v>733</v>
          </cell>
          <cell r="J16">
            <v>812</v>
          </cell>
          <cell r="K16">
            <v>636</v>
          </cell>
          <cell r="L16">
            <v>891</v>
          </cell>
          <cell r="M16">
            <v>1006</v>
          </cell>
          <cell r="N16">
            <v>963</v>
          </cell>
          <cell r="O16">
            <v>1496</v>
          </cell>
          <cell r="P16">
            <v>947</v>
          </cell>
          <cell r="Q16">
            <v>679</v>
          </cell>
          <cell r="R16">
            <v>822</v>
          </cell>
          <cell r="S16">
            <v>1092</v>
          </cell>
          <cell r="T16">
            <v>10773</v>
          </cell>
        </row>
        <row r="17">
          <cell r="G17" t="str">
            <v>105303-CES. SAN JUAN</v>
          </cell>
          <cell r="H17">
            <v>78</v>
          </cell>
          <cell r="I17">
            <v>78</v>
          </cell>
          <cell r="J17">
            <v>120</v>
          </cell>
          <cell r="K17">
            <v>123</v>
          </cell>
          <cell r="L17">
            <v>158</v>
          </cell>
          <cell r="M17">
            <v>141</v>
          </cell>
          <cell r="N17">
            <v>120</v>
          </cell>
          <cell r="O17">
            <v>159</v>
          </cell>
          <cell r="P17">
            <v>102</v>
          </cell>
          <cell r="Q17">
            <v>95</v>
          </cell>
          <cell r="R17">
            <v>104</v>
          </cell>
          <cell r="S17">
            <v>199</v>
          </cell>
          <cell r="T17">
            <v>1477</v>
          </cell>
        </row>
        <row r="18">
          <cell r="G18" t="str">
            <v>105304-CES. SANTA CECILIA</v>
          </cell>
          <cell r="H18">
            <v>85</v>
          </cell>
          <cell r="I18">
            <v>113</v>
          </cell>
          <cell r="J18">
            <v>67</v>
          </cell>
          <cell r="K18">
            <v>66</v>
          </cell>
          <cell r="L18">
            <v>153</v>
          </cell>
          <cell r="M18">
            <v>160</v>
          </cell>
          <cell r="N18">
            <v>246</v>
          </cell>
          <cell r="O18">
            <v>305</v>
          </cell>
          <cell r="P18">
            <v>210</v>
          </cell>
          <cell r="Q18">
            <v>134</v>
          </cell>
          <cell r="R18">
            <v>228</v>
          </cell>
          <cell r="S18">
            <v>143</v>
          </cell>
          <cell r="T18">
            <v>1910</v>
          </cell>
        </row>
        <row r="19">
          <cell r="G19" t="str">
            <v>105305-CES. TIERRAS BLANCAS</v>
          </cell>
          <cell r="H19">
            <v>167</v>
          </cell>
          <cell r="I19">
            <v>271</v>
          </cell>
          <cell r="J19">
            <v>222</v>
          </cell>
          <cell r="K19">
            <v>224</v>
          </cell>
          <cell r="L19">
            <v>169</v>
          </cell>
          <cell r="M19">
            <v>205</v>
          </cell>
          <cell r="N19">
            <v>237</v>
          </cell>
          <cell r="O19">
            <v>522</v>
          </cell>
          <cell r="P19">
            <v>224</v>
          </cell>
          <cell r="Q19">
            <v>144</v>
          </cell>
          <cell r="R19">
            <v>177</v>
          </cell>
          <cell r="S19">
            <v>327</v>
          </cell>
          <cell r="T19">
            <v>2889</v>
          </cell>
        </row>
        <row r="20">
          <cell r="G20" t="str">
            <v>105321-CES. RURAL  TONGOY</v>
          </cell>
          <cell r="H20">
            <v>35</v>
          </cell>
          <cell r="I20">
            <v>21</v>
          </cell>
          <cell r="J20">
            <v>32</v>
          </cell>
          <cell r="K20">
            <v>25</v>
          </cell>
          <cell r="L20">
            <v>59</v>
          </cell>
          <cell r="M20">
            <v>41</v>
          </cell>
          <cell r="N20">
            <v>42</v>
          </cell>
          <cell r="O20">
            <v>79</v>
          </cell>
          <cell r="P20">
            <v>44</v>
          </cell>
          <cell r="Q20">
            <v>30</v>
          </cell>
          <cell r="R20">
            <v>50</v>
          </cell>
          <cell r="S20">
            <v>25</v>
          </cell>
          <cell r="T20">
            <v>483</v>
          </cell>
        </row>
        <row r="21">
          <cell r="G21" t="str">
            <v>105323-CES. DR. SERGIO AGUILAR</v>
          </cell>
          <cell r="H21">
            <v>234</v>
          </cell>
          <cell r="I21">
            <v>194</v>
          </cell>
          <cell r="J21">
            <v>257</v>
          </cell>
          <cell r="K21">
            <v>163</v>
          </cell>
          <cell r="L21">
            <v>245</v>
          </cell>
          <cell r="M21">
            <v>342</v>
          </cell>
          <cell r="N21">
            <v>213</v>
          </cell>
          <cell r="O21">
            <v>275</v>
          </cell>
          <cell r="P21">
            <v>237</v>
          </cell>
          <cell r="Q21">
            <v>196</v>
          </cell>
          <cell r="R21">
            <v>156</v>
          </cell>
          <cell r="S21">
            <v>310</v>
          </cell>
          <cell r="T21">
            <v>2822</v>
          </cell>
        </row>
        <row r="22">
          <cell r="G22" t="str">
            <v>105404-P.S.R. EL TANGUE                         </v>
          </cell>
          <cell r="H22">
            <v>1</v>
          </cell>
          <cell r="I22">
            <v>4</v>
          </cell>
          <cell r="J22">
            <v>8</v>
          </cell>
          <cell r="K22">
            <v>5</v>
          </cell>
          <cell r="L22">
            <v>10</v>
          </cell>
          <cell r="M22">
            <v>7</v>
          </cell>
          <cell r="N22">
            <v>11</v>
          </cell>
          <cell r="T22">
            <v>46</v>
          </cell>
        </row>
        <row r="23">
          <cell r="G23" t="str">
            <v>105405-P.S.R. GUANAQUEROS</v>
          </cell>
          <cell r="H23">
            <v>18</v>
          </cell>
          <cell r="I23">
            <v>8</v>
          </cell>
          <cell r="J23">
            <v>7</v>
          </cell>
          <cell r="K23">
            <v>9</v>
          </cell>
          <cell r="L23">
            <v>19</v>
          </cell>
          <cell r="M23">
            <v>35</v>
          </cell>
          <cell r="N23">
            <v>22</v>
          </cell>
          <cell r="O23">
            <v>23</v>
          </cell>
          <cell r="P23">
            <v>42</v>
          </cell>
          <cell r="Q23">
            <v>14</v>
          </cell>
          <cell r="R23">
            <v>59</v>
          </cell>
          <cell r="S23">
            <v>16</v>
          </cell>
          <cell r="T23">
            <v>272</v>
          </cell>
        </row>
        <row r="24">
          <cell r="G24" t="str">
            <v>105406-P.S.R. PAN DE AZUCAR</v>
          </cell>
          <cell r="H24">
            <v>50</v>
          </cell>
          <cell r="I24">
            <v>16</v>
          </cell>
          <cell r="J24">
            <v>32</v>
          </cell>
          <cell r="K24">
            <v>12</v>
          </cell>
          <cell r="L24">
            <v>36</v>
          </cell>
          <cell r="M24">
            <v>35</v>
          </cell>
          <cell r="N24">
            <v>13</v>
          </cell>
          <cell r="O24">
            <v>69</v>
          </cell>
          <cell r="P24">
            <v>31</v>
          </cell>
          <cell r="Q24">
            <v>32</v>
          </cell>
          <cell r="R24">
            <v>28</v>
          </cell>
          <cell r="S24">
            <v>30</v>
          </cell>
          <cell r="T24">
            <v>384</v>
          </cell>
        </row>
        <row r="25">
          <cell r="G25" t="str">
            <v>105407-P.S.R. TAMBILLOS</v>
          </cell>
          <cell r="I25">
            <v>5</v>
          </cell>
          <cell r="T25">
            <v>5</v>
          </cell>
        </row>
        <row r="26">
          <cell r="G26" t="str">
            <v>105705-CECOF EL ALBA</v>
          </cell>
          <cell r="H26">
            <v>28</v>
          </cell>
          <cell r="I26">
            <v>23</v>
          </cell>
          <cell r="J26">
            <v>67</v>
          </cell>
          <cell r="K26">
            <v>9</v>
          </cell>
          <cell r="L26">
            <v>42</v>
          </cell>
          <cell r="M26">
            <v>40</v>
          </cell>
          <cell r="N26">
            <v>59</v>
          </cell>
          <cell r="O26">
            <v>64</v>
          </cell>
          <cell r="P26">
            <v>57</v>
          </cell>
          <cell r="Q26">
            <v>34</v>
          </cell>
          <cell r="R26">
            <v>20</v>
          </cell>
          <cell r="S26">
            <v>42</v>
          </cell>
          <cell r="T26">
            <v>485</v>
          </cell>
        </row>
        <row r="27">
          <cell r="G27" t="str">
            <v>04103-ANDACOLLO</v>
          </cell>
          <cell r="H27">
            <v>25</v>
          </cell>
          <cell r="I27">
            <v>22</v>
          </cell>
          <cell r="J27">
            <v>14</v>
          </cell>
          <cell r="K27">
            <v>45</v>
          </cell>
          <cell r="L27">
            <v>292</v>
          </cell>
          <cell r="M27">
            <v>68</v>
          </cell>
          <cell r="N27">
            <v>18</v>
          </cell>
          <cell r="O27">
            <v>22</v>
          </cell>
          <cell r="P27">
            <v>22</v>
          </cell>
          <cell r="Q27">
            <v>65</v>
          </cell>
          <cell r="R27">
            <v>197</v>
          </cell>
          <cell r="S27">
            <v>47</v>
          </cell>
          <cell r="T27">
            <v>837</v>
          </cell>
        </row>
        <row r="28">
          <cell r="G28" t="str">
            <v>105106-HOSPITAL 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22</v>
          </cell>
          <cell r="P28">
            <v>22</v>
          </cell>
          <cell r="Q28">
            <v>65</v>
          </cell>
          <cell r="R28">
            <v>197</v>
          </cell>
          <cell r="S28">
            <v>47</v>
          </cell>
          <cell r="T28">
            <v>837</v>
          </cell>
        </row>
        <row r="29">
          <cell r="G29" t="str">
            <v>04104-LA HIGUERA</v>
          </cell>
          <cell r="H29">
            <v>1</v>
          </cell>
          <cell r="I29">
            <v>2</v>
          </cell>
          <cell r="J29">
            <v>0</v>
          </cell>
          <cell r="K29">
            <v>0</v>
          </cell>
          <cell r="L29">
            <v>6</v>
          </cell>
          <cell r="M29">
            <v>150</v>
          </cell>
          <cell r="N29">
            <v>19</v>
          </cell>
          <cell r="O29">
            <v>13</v>
          </cell>
          <cell r="P29">
            <v>5</v>
          </cell>
          <cell r="Q29">
            <v>4</v>
          </cell>
          <cell r="R29">
            <v>18</v>
          </cell>
          <cell r="S29">
            <v>35</v>
          </cell>
          <cell r="T29">
            <v>253</v>
          </cell>
        </row>
        <row r="30">
          <cell r="G30" t="str">
            <v>105314-CES. 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M30">
            <v>70</v>
          </cell>
          <cell r="N30">
            <v>10</v>
          </cell>
          <cell r="O30">
            <v>8</v>
          </cell>
          <cell r="P30">
            <v>1</v>
          </cell>
          <cell r="Q30">
            <v>3</v>
          </cell>
          <cell r="R30">
            <v>18</v>
          </cell>
          <cell r="S30">
            <v>9</v>
          </cell>
          <cell r="T30">
            <v>122</v>
          </cell>
        </row>
        <row r="31">
          <cell r="G31" t="str">
            <v>105500-P.S.R. CALETA HORNOS        </v>
          </cell>
          <cell r="I31">
            <v>0</v>
          </cell>
          <cell r="K31">
            <v>0</v>
          </cell>
          <cell r="L31">
            <v>0</v>
          </cell>
          <cell r="M31">
            <v>45</v>
          </cell>
          <cell r="N31">
            <v>4</v>
          </cell>
          <cell r="O31">
            <v>0</v>
          </cell>
          <cell r="Q31">
            <v>0</v>
          </cell>
          <cell r="S31">
            <v>18</v>
          </cell>
          <cell r="T31">
            <v>67</v>
          </cell>
        </row>
        <row r="32">
          <cell r="G32" t="str">
            <v>105505-P.S.R. LOS CHOROS</v>
          </cell>
          <cell r="L32">
            <v>2</v>
          </cell>
          <cell r="M32">
            <v>20</v>
          </cell>
          <cell r="N32">
            <v>0</v>
          </cell>
          <cell r="P32">
            <v>4</v>
          </cell>
          <cell r="Q32">
            <v>1</v>
          </cell>
          <cell r="T32">
            <v>27</v>
          </cell>
        </row>
        <row r="33">
          <cell r="G33" t="str">
            <v>105506-P.S.R. EL TRAPICHE</v>
          </cell>
          <cell r="K33">
            <v>0</v>
          </cell>
          <cell r="L33">
            <v>4</v>
          </cell>
          <cell r="M33">
            <v>15</v>
          </cell>
          <cell r="N33">
            <v>5</v>
          </cell>
          <cell r="O33">
            <v>5</v>
          </cell>
          <cell r="S33">
            <v>8</v>
          </cell>
          <cell r="T33">
            <v>37</v>
          </cell>
        </row>
        <row r="34">
          <cell r="G34" t="str">
            <v>04105-PAIHUANO</v>
          </cell>
          <cell r="H34">
            <v>4</v>
          </cell>
          <cell r="I34">
            <v>6</v>
          </cell>
          <cell r="J34">
            <v>6</v>
          </cell>
          <cell r="K34">
            <v>13</v>
          </cell>
          <cell r="L34">
            <v>12</v>
          </cell>
          <cell r="M34">
            <v>14</v>
          </cell>
          <cell r="N34">
            <v>11</v>
          </cell>
          <cell r="O34">
            <v>19</v>
          </cell>
          <cell r="P34">
            <v>24</v>
          </cell>
          <cell r="Q34">
            <v>125</v>
          </cell>
          <cell r="R34">
            <v>16</v>
          </cell>
          <cell r="S34">
            <v>21</v>
          </cell>
          <cell r="T34">
            <v>271</v>
          </cell>
        </row>
        <row r="35">
          <cell r="G35" t="str">
            <v>105306-CES. PAIHUANO</v>
          </cell>
          <cell r="H35">
            <v>4</v>
          </cell>
          <cell r="I35">
            <v>4</v>
          </cell>
          <cell r="J35">
            <v>0</v>
          </cell>
          <cell r="K35">
            <v>6</v>
          </cell>
          <cell r="L35">
            <v>7</v>
          </cell>
          <cell r="M35">
            <v>9</v>
          </cell>
          <cell r="N35">
            <v>6</v>
          </cell>
          <cell r="O35">
            <v>5</v>
          </cell>
          <cell r="P35">
            <v>14</v>
          </cell>
          <cell r="Q35">
            <v>51</v>
          </cell>
          <cell r="R35">
            <v>7</v>
          </cell>
          <cell r="S35">
            <v>8</v>
          </cell>
          <cell r="T35">
            <v>121</v>
          </cell>
        </row>
        <row r="36">
          <cell r="G36" t="str">
            <v>105475-P.S.R. HORCON</v>
          </cell>
          <cell r="I36">
            <v>1</v>
          </cell>
          <cell r="J36">
            <v>1</v>
          </cell>
          <cell r="N36">
            <v>4</v>
          </cell>
          <cell r="O36">
            <v>1</v>
          </cell>
          <cell r="Q36">
            <v>24</v>
          </cell>
          <cell r="T36">
            <v>31</v>
          </cell>
        </row>
        <row r="37">
          <cell r="G37" t="str">
            <v>105476-P.S.R. MONTE GRANDE</v>
          </cell>
          <cell r="I37">
            <v>1</v>
          </cell>
          <cell r="J37">
            <v>5</v>
          </cell>
          <cell r="K37">
            <v>6</v>
          </cell>
          <cell r="L37">
            <v>4</v>
          </cell>
          <cell r="M37">
            <v>2</v>
          </cell>
          <cell r="N37">
            <v>1</v>
          </cell>
          <cell r="O37">
            <v>2</v>
          </cell>
          <cell r="P37">
            <v>10</v>
          </cell>
          <cell r="Q37">
            <v>22</v>
          </cell>
          <cell r="R37">
            <v>1</v>
          </cell>
          <cell r="S37">
            <v>7</v>
          </cell>
          <cell r="T37">
            <v>61</v>
          </cell>
        </row>
        <row r="38">
          <cell r="G38" t="str">
            <v>105477-P.S.R. PISCO ELQUI</v>
          </cell>
          <cell r="K38">
            <v>1</v>
          </cell>
          <cell r="L38">
            <v>1</v>
          </cell>
          <cell r="M38">
            <v>3</v>
          </cell>
          <cell r="O38">
            <v>11</v>
          </cell>
          <cell r="Q38">
            <v>28</v>
          </cell>
          <cell r="R38">
            <v>8</v>
          </cell>
          <cell r="S38">
            <v>6</v>
          </cell>
          <cell r="T38">
            <v>58</v>
          </cell>
        </row>
        <row r="39">
          <cell r="G39" t="str">
            <v>04106-VICUÑA</v>
          </cell>
          <cell r="H39">
            <v>49</v>
          </cell>
          <cell r="I39">
            <v>62</v>
          </cell>
          <cell r="J39">
            <v>59</v>
          </cell>
          <cell r="K39">
            <v>100</v>
          </cell>
          <cell r="L39">
            <v>155</v>
          </cell>
          <cell r="M39">
            <v>105</v>
          </cell>
          <cell r="N39">
            <v>85</v>
          </cell>
          <cell r="O39">
            <v>98</v>
          </cell>
          <cell r="P39">
            <v>96</v>
          </cell>
          <cell r="Q39">
            <v>159</v>
          </cell>
          <cell r="R39">
            <v>104</v>
          </cell>
          <cell r="S39">
            <v>130</v>
          </cell>
          <cell r="T39">
            <v>1202</v>
          </cell>
        </row>
        <row r="40">
          <cell r="G40" t="str">
            <v>105107-HOSPITAL VICUÑA</v>
          </cell>
          <cell r="H40">
            <v>16</v>
          </cell>
          <cell r="I40">
            <v>32</v>
          </cell>
          <cell r="J40">
            <v>24</v>
          </cell>
          <cell r="K40">
            <v>49</v>
          </cell>
          <cell r="L40">
            <v>70</v>
          </cell>
          <cell r="M40">
            <v>75</v>
          </cell>
          <cell r="N40">
            <v>52</v>
          </cell>
          <cell r="O40">
            <v>55</v>
          </cell>
          <cell r="P40">
            <v>43</v>
          </cell>
          <cell r="Q40">
            <v>28</v>
          </cell>
          <cell r="R40">
            <v>59</v>
          </cell>
          <cell r="S40">
            <v>32</v>
          </cell>
          <cell r="T40">
            <v>535</v>
          </cell>
        </row>
        <row r="41">
          <cell r="G41" t="str">
            <v>105467-P.S.R. DIAGUITAS</v>
          </cell>
          <cell r="H41">
            <v>4</v>
          </cell>
          <cell r="I41">
            <v>2</v>
          </cell>
          <cell r="J41">
            <v>12</v>
          </cell>
          <cell r="K41">
            <v>35</v>
          </cell>
          <cell r="L41">
            <v>45</v>
          </cell>
          <cell r="M41">
            <v>19</v>
          </cell>
          <cell r="N41">
            <v>16</v>
          </cell>
          <cell r="O41">
            <v>17</v>
          </cell>
          <cell r="P41">
            <v>42</v>
          </cell>
          <cell r="Q41">
            <v>15</v>
          </cell>
          <cell r="R41">
            <v>23</v>
          </cell>
          <cell r="S41">
            <v>87</v>
          </cell>
          <cell r="T41">
            <v>317</v>
          </cell>
        </row>
        <row r="42">
          <cell r="G42" t="str">
            <v>105469-P.S.R. EL TAMBO</v>
          </cell>
          <cell r="H42">
            <v>13</v>
          </cell>
          <cell r="I42">
            <v>11</v>
          </cell>
          <cell r="J42">
            <v>15</v>
          </cell>
          <cell r="K42">
            <v>5</v>
          </cell>
          <cell r="L42">
            <v>17</v>
          </cell>
          <cell r="N42">
            <v>4</v>
          </cell>
          <cell r="P42">
            <v>5</v>
          </cell>
          <cell r="Q42">
            <v>3</v>
          </cell>
          <cell r="R42">
            <v>13</v>
          </cell>
          <cell r="S42">
            <v>7</v>
          </cell>
          <cell r="T42">
            <v>93</v>
          </cell>
        </row>
        <row r="43">
          <cell r="G43" t="str">
            <v>105502-P.S.R. CALINGASTA</v>
          </cell>
          <cell r="H43">
            <v>16</v>
          </cell>
          <cell r="I43">
            <v>17</v>
          </cell>
          <cell r="J43">
            <v>8</v>
          </cell>
          <cell r="K43">
            <v>11</v>
          </cell>
          <cell r="L43">
            <v>23</v>
          </cell>
          <cell r="M43">
            <v>11</v>
          </cell>
          <cell r="N43">
            <v>13</v>
          </cell>
          <cell r="O43">
            <v>26</v>
          </cell>
          <cell r="P43">
            <v>6</v>
          </cell>
          <cell r="Q43">
            <v>113</v>
          </cell>
          <cell r="R43">
            <v>9</v>
          </cell>
          <cell r="S43">
            <v>4</v>
          </cell>
          <cell r="T43">
            <v>257</v>
          </cell>
        </row>
        <row r="44">
          <cell r="G44" t="str">
            <v>04201-ILLAPEL</v>
          </cell>
          <cell r="H44">
            <v>176</v>
          </cell>
          <cell r="I44">
            <v>178</v>
          </cell>
          <cell r="J44">
            <v>187</v>
          </cell>
          <cell r="K44">
            <v>162</v>
          </cell>
          <cell r="L44">
            <v>242</v>
          </cell>
          <cell r="M44">
            <v>224</v>
          </cell>
          <cell r="N44">
            <v>117</v>
          </cell>
          <cell r="O44">
            <v>140</v>
          </cell>
          <cell r="P44">
            <v>137</v>
          </cell>
          <cell r="Q44">
            <v>61</v>
          </cell>
          <cell r="R44">
            <v>311</v>
          </cell>
          <cell r="S44">
            <v>182</v>
          </cell>
          <cell r="T44">
            <v>2117</v>
          </cell>
        </row>
        <row r="45">
          <cell r="G45" t="str">
            <v>105103-HOSPITAL ILLAPEL</v>
          </cell>
          <cell r="H45">
            <v>74</v>
          </cell>
          <cell r="I45">
            <v>64</v>
          </cell>
          <cell r="J45">
            <v>66</v>
          </cell>
          <cell r="K45">
            <v>68</v>
          </cell>
          <cell r="L45">
            <v>119</v>
          </cell>
          <cell r="M45">
            <v>166</v>
          </cell>
          <cell r="N45">
            <v>50</v>
          </cell>
          <cell r="O45">
            <v>62</v>
          </cell>
          <cell r="P45">
            <v>61</v>
          </cell>
          <cell r="Q45">
            <v>34</v>
          </cell>
          <cell r="R45">
            <v>63</v>
          </cell>
          <cell r="S45">
            <v>100</v>
          </cell>
          <cell r="T45">
            <v>927</v>
          </cell>
        </row>
        <row r="46">
          <cell r="G46" t="str">
            <v>105326-CESFAM SAN RAFAEL</v>
          </cell>
          <cell r="H46">
            <v>50</v>
          </cell>
          <cell r="I46">
            <v>90</v>
          </cell>
          <cell r="J46">
            <v>78</v>
          </cell>
          <cell r="K46">
            <v>73</v>
          </cell>
          <cell r="L46">
            <v>82</v>
          </cell>
          <cell r="M46">
            <v>42</v>
          </cell>
          <cell r="N46">
            <v>29</v>
          </cell>
          <cell r="O46">
            <v>54</v>
          </cell>
          <cell r="P46">
            <v>50</v>
          </cell>
          <cell r="Q46">
            <v>23</v>
          </cell>
          <cell r="R46">
            <v>88</v>
          </cell>
          <cell r="S46">
            <v>45</v>
          </cell>
          <cell r="T46">
            <v>704</v>
          </cell>
        </row>
        <row r="47">
          <cell r="G47" t="str">
            <v>105443-P.S.R. CARCAMO                   </v>
          </cell>
          <cell r="H47">
            <v>10</v>
          </cell>
          <cell r="J47">
            <v>12</v>
          </cell>
          <cell r="L47">
            <v>9</v>
          </cell>
          <cell r="N47">
            <v>14</v>
          </cell>
          <cell r="O47">
            <v>1</v>
          </cell>
          <cell r="P47">
            <v>11</v>
          </cell>
          <cell r="R47">
            <v>10</v>
          </cell>
          <cell r="T47">
            <v>67</v>
          </cell>
        </row>
        <row r="48">
          <cell r="G48" t="str">
            <v>105444-P.S.R. HUINTIL</v>
          </cell>
          <cell r="L48">
            <v>4</v>
          </cell>
          <cell r="M48">
            <v>1</v>
          </cell>
          <cell r="R48">
            <v>7</v>
          </cell>
          <cell r="T48">
            <v>12</v>
          </cell>
        </row>
        <row r="49">
          <cell r="G49" t="str">
            <v>105445-P.S.R. LIMAHUIDA</v>
          </cell>
          <cell r="H49">
            <v>3</v>
          </cell>
          <cell r="K49">
            <v>1</v>
          </cell>
          <cell r="L49">
            <v>4</v>
          </cell>
          <cell r="M49">
            <v>1</v>
          </cell>
          <cell r="N49">
            <v>4</v>
          </cell>
          <cell r="O49">
            <v>3</v>
          </cell>
          <cell r="P49">
            <v>1</v>
          </cell>
          <cell r="R49">
            <v>8</v>
          </cell>
          <cell r="T49">
            <v>25</v>
          </cell>
        </row>
        <row r="50">
          <cell r="G50" t="str">
            <v>105446-P.S.R. MATANCILLA</v>
          </cell>
          <cell r="O50">
            <v>9</v>
          </cell>
          <cell r="T50">
            <v>9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5</v>
          </cell>
          <cell r="R51">
            <v>9</v>
          </cell>
          <cell r="T51">
            <v>31</v>
          </cell>
        </row>
        <row r="52">
          <cell r="G52" t="str">
            <v>105448-P.S.R. SANTA VIRGINIA</v>
          </cell>
          <cell r="J52">
            <v>5</v>
          </cell>
          <cell r="R52">
            <v>4</v>
          </cell>
          <cell r="T52">
            <v>9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P53">
            <v>3</v>
          </cell>
          <cell r="R53">
            <v>111</v>
          </cell>
          <cell r="S53">
            <v>37</v>
          </cell>
          <cell r="T53">
            <v>216</v>
          </cell>
        </row>
        <row r="54">
          <cell r="G54" t="str">
            <v>105486-P.S.R. TUNGA SUR</v>
          </cell>
          <cell r="J54">
            <v>2</v>
          </cell>
          <cell r="T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5</v>
          </cell>
          <cell r="P55">
            <v>6</v>
          </cell>
          <cell r="Q55">
            <v>4</v>
          </cell>
          <cell r="R55">
            <v>11</v>
          </cell>
          <cell r="T55">
            <v>101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P56">
            <v>5</v>
          </cell>
          <cell r="T56">
            <v>12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  <cell r="T57">
            <v>2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86</v>
          </cell>
          <cell r="P58">
            <v>5</v>
          </cell>
          <cell r="Q58">
            <v>103</v>
          </cell>
          <cell r="R58">
            <v>166</v>
          </cell>
          <cell r="S58">
            <v>77</v>
          </cell>
          <cell r="T58">
            <v>798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76</v>
          </cell>
          <cell r="P59">
            <v>5</v>
          </cell>
          <cell r="Q59">
            <v>75</v>
          </cell>
          <cell r="R59">
            <v>92</v>
          </cell>
          <cell r="S59">
            <v>59</v>
          </cell>
          <cell r="T59">
            <v>534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7</v>
          </cell>
          <cell r="R60">
            <v>6</v>
          </cell>
          <cell r="S60">
            <v>13</v>
          </cell>
          <cell r="T60">
            <v>64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T61">
            <v>15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3</v>
          </cell>
          <cell r="R62">
            <v>38</v>
          </cell>
          <cell r="T62">
            <v>87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  <cell r="R63">
            <v>21</v>
          </cell>
          <cell r="T63">
            <v>34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  <cell r="Q64">
            <v>25</v>
          </cell>
          <cell r="R64">
            <v>9</v>
          </cell>
          <cell r="S64">
            <v>5</v>
          </cell>
          <cell r="T64">
            <v>60</v>
          </cell>
        </row>
        <row r="65">
          <cell r="G65" t="str">
            <v>105488-P.S.R. ESPIRITU SANTO</v>
          </cell>
          <cell r="I65">
            <v>1</v>
          </cell>
          <cell r="T65">
            <v>1</v>
          </cell>
        </row>
        <row r="66">
          <cell r="G66" t="str">
            <v>105493-P.S.R. MINCHA SUR</v>
          </cell>
          <cell r="Q66">
            <v>3</v>
          </cell>
          <cell r="T66">
            <v>3</v>
          </cell>
        </row>
        <row r="67">
          <cell r="G67" t="str">
            <v>04203-LOS VILOS</v>
          </cell>
          <cell r="H67">
            <v>21</v>
          </cell>
          <cell r="I67">
            <v>50</v>
          </cell>
          <cell r="J67">
            <v>62</v>
          </cell>
          <cell r="K67">
            <v>76</v>
          </cell>
          <cell r="L67">
            <v>117</v>
          </cell>
          <cell r="M67">
            <v>81</v>
          </cell>
          <cell r="N67">
            <v>81</v>
          </cell>
          <cell r="O67">
            <v>161</v>
          </cell>
          <cell r="P67">
            <v>61</v>
          </cell>
          <cell r="Q67">
            <v>158</v>
          </cell>
          <cell r="R67">
            <v>46</v>
          </cell>
          <cell r="S67">
            <v>57</v>
          </cell>
          <cell r="T67">
            <v>971</v>
          </cell>
        </row>
        <row r="68">
          <cell r="G68" t="str">
            <v>105108-HOSPITAL LOS VILOS</v>
          </cell>
          <cell r="H68">
            <v>10</v>
          </cell>
          <cell r="I68">
            <v>25</v>
          </cell>
          <cell r="J68">
            <v>22</v>
          </cell>
          <cell r="K68">
            <v>51</v>
          </cell>
          <cell r="L68">
            <v>46</v>
          </cell>
          <cell r="M68">
            <v>32</v>
          </cell>
          <cell r="N68">
            <v>17</v>
          </cell>
          <cell r="O68">
            <v>140</v>
          </cell>
          <cell r="P68">
            <v>36</v>
          </cell>
          <cell r="Q68">
            <v>19</v>
          </cell>
          <cell r="R68">
            <v>26</v>
          </cell>
          <cell r="S68">
            <v>51</v>
          </cell>
          <cell r="T68">
            <v>475</v>
          </cell>
        </row>
        <row r="69">
          <cell r="G69" t="str">
            <v>105478-P.S.R. CAIMANES                   </v>
          </cell>
          <cell r="H69">
            <v>7</v>
          </cell>
          <cell r="I69">
            <v>10</v>
          </cell>
          <cell r="J69">
            <v>18</v>
          </cell>
          <cell r="K69">
            <v>13</v>
          </cell>
          <cell r="L69">
            <v>28</v>
          </cell>
          <cell r="M69">
            <v>20</v>
          </cell>
          <cell r="N69">
            <v>6</v>
          </cell>
          <cell r="O69">
            <v>7</v>
          </cell>
          <cell r="P69">
            <v>11</v>
          </cell>
          <cell r="Q69">
            <v>86</v>
          </cell>
          <cell r="R69">
            <v>11</v>
          </cell>
          <cell r="S69">
            <v>2</v>
          </cell>
          <cell r="T69">
            <v>219</v>
          </cell>
        </row>
        <row r="70">
          <cell r="G70" t="str">
            <v>105479-P.S.R. GUANGUALI</v>
          </cell>
          <cell r="I70">
            <v>4</v>
          </cell>
          <cell r="J70">
            <v>3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3</v>
          </cell>
          <cell r="P70">
            <v>3</v>
          </cell>
          <cell r="R70">
            <v>2</v>
          </cell>
          <cell r="S70">
            <v>1</v>
          </cell>
          <cell r="T70">
            <v>35</v>
          </cell>
        </row>
        <row r="71">
          <cell r="G71" t="str">
            <v>105480-P.S.R. QUILIMARI</v>
          </cell>
          <cell r="H71">
            <v>4</v>
          </cell>
          <cell r="I71">
            <v>5</v>
          </cell>
          <cell r="J71">
            <v>9</v>
          </cell>
          <cell r="K71">
            <v>10</v>
          </cell>
          <cell r="L71">
            <v>28</v>
          </cell>
          <cell r="M71">
            <v>15</v>
          </cell>
          <cell r="N71">
            <v>54</v>
          </cell>
          <cell r="O71">
            <v>7</v>
          </cell>
          <cell r="P71">
            <v>4</v>
          </cell>
          <cell r="Q71">
            <v>21</v>
          </cell>
          <cell r="R71">
            <v>4</v>
          </cell>
          <cell r="S71">
            <v>2</v>
          </cell>
          <cell r="T71">
            <v>163</v>
          </cell>
        </row>
        <row r="72">
          <cell r="G72" t="str">
            <v>105481-P.S.R. TILAMA</v>
          </cell>
          <cell r="I72">
            <v>0</v>
          </cell>
          <cell r="J72">
            <v>1</v>
          </cell>
          <cell r="L72">
            <v>0</v>
          </cell>
          <cell r="M72">
            <v>1</v>
          </cell>
          <cell r="O72">
            <v>4</v>
          </cell>
          <cell r="P72">
            <v>1</v>
          </cell>
          <cell r="R72">
            <v>0</v>
          </cell>
          <cell r="S72">
            <v>0</v>
          </cell>
          <cell r="T72">
            <v>7</v>
          </cell>
        </row>
        <row r="73">
          <cell r="G73" t="str">
            <v>105511-P.S.R. LOS CONDORES</v>
          </cell>
          <cell r="I73">
            <v>6</v>
          </cell>
          <cell r="J73">
            <v>9</v>
          </cell>
          <cell r="L73">
            <v>9</v>
          </cell>
          <cell r="M73">
            <v>5</v>
          </cell>
          <cell r="N73">
            <v>1</v>
          </cell>
          <cell r="P73">
            <v>6</v>
          </cell>
          <cell r="Q73">
            <v>32</v>
          </cell>
          <cell r="R73">
            <v>3</v>
          </cell>
          <cell r="S73">
            <v>1</v>
          </cell>
          <cell r="T73">
            <v>72</v>
          </cell>
        </row>
        <row r="74">
          <cell r="G74" t="str">
            <v>04204-SALAMANCA</v>
          </cell>
          <cell r="H74">
            <v>282</v>
          </cell>
          <cell r="I74">
            <v>268</v>
          </cell>
          <cell r="J74">
            <v>214</v>
          </cell>
          <cell r="K74">
            <v>215</v>
          </cell>
          <cell r="L74">
            <v>253</v>
          </cell>
          <cell r="M74">
            <v>154</v>
          </cell>
          <cell r="N74">
            <v>176</v>
          </cell>
          <cell r="O74">
            <v>267</v>
          </cell>
          <cell r="P74">
            <v>116</v>
          </cell>
          <cell r="Q74">
            <v>105</v>
          </cell>
          <cell r="R74">
            <v>33</v>
          </cell>
          <cell r="S74">
            <v>50</v>
          </cell>
          <cell r="T74">
            <v>2133</v>
          </cell>
        </row>
        <row r="75">
          <cell r="G75" t="str">
            <v>105104-HOSPITAL SALAMANCA</v>
          </cell>
          <cell r="H75">
            <v>57</v>
          </cell>
          <cell r="I75">
            <v>76</v>
          </cell>
          <cell r="J75">
            <v>68</v>
          </cell>
          <cell r="K75">
            <v>97</v>
          </cell>
          <cell r="L75">
            <v>126</v>
          </cell>
          <cell r="M75">
            <v>89</v>
          </cell>
          <cell r="N75">
            <v>100</v>
          </cell>
          <cell r="O75">
            <v>112</v>
          </cell>
          <cell r="P75">
            <v>68</v>
          </cell>
          <cell r="Q75">
            <v>50</v>
          </cell>
          <cell r="R75">
            <v>20</v>
          </cell>
          <cell r="S75">
            <v>49</v>
          </cell>
          <cell r="T75">
            <v>912</v>
          </cell>
        </row>
        <row r="76">
          <cell r="G76" t="str">
            <v>105452-P.S.R. CUNCUMEN                 </v>
          </cell>
          <cell r="H76">
            <v>28</v>
          </cell>
          <cell r="I76">
            <v>12</v>
          </cell>
          <cell r="J76">
            <v>4</v>
          </cell>
          <cell r="K76">
            <v>12</v>
          </cell>
          <cell r="L76">
            <v>5</v>
          </cell>
          <cell r="M76">
            <v>14</v>
          </cell>
          <cell r="N76">
            <v>15</v>
          </cell>
          <cell r="O76">
            <v>66</v>
          </cell>
          <cell r="P76">
            <v>12</v>
          </cell>
          <cell r="Q76">
            <v>3</v>
          </cell>
          <cell r="R76">
            <v>0</v>
          </cell>
          <cell r="S76">
            <v>0</v>
          </cell>
          <cell r="T76">
            <v>171</v>
          </cell>
        </row>
        <row r="77">
          <cell r="G77" t="str">
            <v>105453-P.S.R. TRANQUILLA</v>
          </cell>
          <cell r="H77">
            <v>60</v>
          </cell>
          <cell r="I77">
            <v>28</v>
          </cell>
          <cell r="J77">
            <v>17</v>
          </cell>
          <cell r="K77">
            <v>19</v>
          </cell>
          <cell r="L77">
            <v>21</v>
          </cell>
          <cell r="N77">
            <v>19</v>
          </cell>
          <cell r="O77">
            <v>7</v>
          </cell>
          <cell r="P77">
            <v>11</v>
          </cell>
          <cell r="Q77">
            <v>17</v>
          </cell>
          <cell r="R77">
            <v>1</v>
          </cell>
          <cell r="T77">
            <v>200</v>
          </cell>
        </row>
        <row r="78">
          <cell r="G78" t="str">
            <v>105455-P.S.R. CHILLEPIN</v>
          </cell>
          <cell r="H78">
            <v>0</v>
          </cell>
          <cell r="I78">
            <v>15</v>
          </cell>
          <cell r="J78">
            <v>6</v>
          </cell>
          <cell r="K78">
            <v>7</v>
          </cell>
          <cell r="L78">
            <v>1</v>
          </cell>
          <cell r="O78">
            <v>28</v>
          </cell>
          <cell r="P78">
            <v>5</v>
          </cell>
          <cell r="Q78">
            <v>13</v>
          </cell>
          <cell r="R78">
            <v>10</v>
          </cell>
          <cell r="T78">
            <v>85</v>
          </cell>
        </row>
        <row r="79">
          <cell r="G79" t="str">
            <v>105456-P.S.R. LLIMPO</v>
          </cell>
          <cell r="H79">
            <v>26</v>
          </cell>
          <cell r="I79">
            <v>3</v>
          </cell>
          <cell r="J79">
            <v>3</v>
          </cell>
          <cell r="K79">
            <v>3</v>
          </cell>
          <cell r="L79">
            <v>1</v>
          </cell>
          <cell r="N79">
            <v>1</v>
          </cell>
          <cell r="O79">
            <v>1</v>
          </cell>
          <cell r="P79">
            <v>1</v>
          </cell>
          <cell r="Q79">
            <v>4</v>
          </cell>
          <cell r="R79">
            <v>0</v>
          </cell>
          <cell r="S79">
            <v>0</v>
          </cell>
          <cell r="T79">
            <v>43</v>
          </cell>
        </row>
        <row r="80">
          <cell r="G80" t="str">
            <v>105457-P.S.R. SAN AGUSTIN</v>
          </cell>
          <cell r="H80">
            <v>24</v>
          </cell>
          <cell r="J80">
            <v>11</v>
          </cell>
          <cell r="K80">
            <v>0</v>
          </cell>
          <cell r="L80">
            <v>1</v>
          </cell>
          <cell r="M80">
            <v>0</v>
          </cell>
          <cell r="N80">
            <v>2</v>
          </cell>
          <cell r="P80">
            <v>0</v>
          </cell>
          <cell r="Q80">
            <v>1</v>
          </cell>
          <cell r="R80">
            <v>0</v>
          </cell>
          <cell r="T80">
            <v>39</v>
          </cell>
        </row>
        <row r="81">
          <cell r="G81" t="str">
            <v>105458-P.S.R. TAHUINCO</v>
          </cell>
          <cell r="H81">
            <v>15</v>
          </cell>
          <cell r="I81">
            <v>36</v>
          </cell>
          <cell r="J81">
            <v>28</v>
          </cell>
          <cell r="K81">
            <v>24</v>
          </cell>
          <cell r="L81">
            <v>48</v>
          </cell>
          <cell r="M81">
            <v>45</v>
          </cell>
          <cell r="N81">
            <v>29</v>
          </cell>
          <cell r="O81">
            <v>45</v>
          </cell>
          <cell r="P81">
            <v>1</v>
          </cell>
          <cell r="Q81">
            <v>3</v>
          </cell>
          <cell r="R81">
            <v>0</v>
          </cell>
          <cell r="T81">
            <v>274</v>
          </cell>
        </row>
        <row r="82">
          <cell r="G82" t="str">
            <v>105491-P.S.R. QUELEN BAJO</v>
          </cell>
          <cell r="H82">
            <v>43</v>
          </cell>
          <cell r="I82">
            <v>57</v>
          </cell>
          <cell r="J82">
            <v>41</v>
          </cell>
          <cell r="K82">
            <v>22</v>
          </cell>
          <cell r="L82">
            <v>26</v>
          </cell>
          <cell r="N82">
            <v>10</v>
          </cell>
          <cell r="O82">
            <v>4</v>
          </cell>
          <cell r="P82">
            <v>8</v>
          </cell>
          <cell r="Q82">
            <v>9</v>
          </cell>
          <cell r="R82">
            <v>2</v>
          </cell>
          <cell r="S82">
            <v>0</v>
          </cell>
          <cell r="T82">
            <v>222</v>
          </cell>
        </row>
        <row r="83">
          <cell r="G83" t="str">
            <v>105492-P.S.R. CAMISA</v>
          </cell>
          <cell r="H83">
            <v>7</v>
          </cell>
          <cell r="I83">
            <v>25</v>
          </cell>
          <cell r="J83">
            <v>9</v>
          </cell>
          <cell r="K83">
            <v>3</v>
          </cell>
          <cell r="L83">
            <v>4</v>
          </cell>
          <cell r="M83">
            <v>2</v>
          </cell>
          <cell r="O83">
            <v>2</v>
          </cell>
          <cell r="P83">
            <v>4</v>
          </cell>
          <cell r="S83">
            <v>0</v>
          </cell>
          <cell r="T83">
            <v>56</v>
          </cell>
        </row>
        <row r="84">
          <cell r="G84" t="str">
            <v>105501-P.S.R. ARBOLEDA GRANDE</v>
          </cell>
          <cell r="H84">
            <v>22</v>
          </cell>
          <cell r="I84">
            <v>16</v>
          </cell>
          <cell r="J84">
            <v>27</v>
          </cell>
          <cell r="K84">
            <v>28</v>
          </cell>
          <cell r="L84">
            <v>20</v>
          </cell>
          <cell r="M84">
            <v>4</v>
          </cell>
          <cell r="N84">
            <v>0</v>
          </cell>
          <cell r="O84">
            <v>2</v>
          </cell>
          <cell r="P84">
            <v>6</v>
          </cell>
          <cell r="Q84">
            <v>5</v>
          </cell>
          <cell r="S84">
            <v>1</v>
          </cell>
          <cell r="T84">
            <v>131</v>
          </cell>
        </row>
        <row r="85">
          <cell r="G85" t="str">
            <v>04301-OVALLE</v>
          </cell>
          <cell r="H85">
            <v>332</v>
          </cell>
          <cell r="I85">
            <v>395</v>
          </cell>
          <cell r="J85">
            <v>609</v>
          </cell>
          <cell r="K85">
            <v>443</v>
          </cell>
          <cell r="L85">
            <v>541</v>
          </cell>
          <cell r="M85">
            <v>732</v>
          </cell>
          <cell r="N85">
            <v>507</v>
          </cell>
          <cell r="O85">
            <v>872</v>
          </cell>
          <cell r="P85">
            <v>764</v>
          </cell>
          <cell r="Q85">
            <v>506</v>
          </cell>
          <cell r="R85">
            <v>324</v>
          </cell>
          <cell r="S85">
            <v>596</v>
          </cell>
          <cell r="T85">
            <v>6621</v>
          </cell>
        </row>
        <row r="86">
          <cell r="G86" t="str">
            <v>105315-CES. RURAL C. DE TAMAYA</v>
          </cell>
          <cell r="H86">
            <v>37</v>
          </cell>
          <cell r="I86">
            <v>44</v>
          </cell>
          <cell r="J86">
            <v>35</v>
          </cell>
          <cell r="K86">
            <v>23</v>
          </cell>
          <cell r="L86">
            <v>65</v>
          </cell>
          <cell r="M86">
            <v>69</v>
          </cell>
          <cell r="N86">
            <v>63</v>
          </cell>
          <cell r="O86">
            <v>33</v>
          </cell>
          <cell r="P86">
            <v>48</v>
          </cell>
          <cell r="Q86">
            <v>36</v>
          </cell>
          <cell r="R86">
            <v>14</v>
          </cell>
          <cell r="S86">
            <v>3</v>
          </cell>
          <cell r="T86">
            <v>470</v>
          </cell>
        </row>
        <row r="87">
          <cell r="G87" t="str">
            <v>105317-CES. JORGE JORDAN D.</v>
          </cell>
          <cell r="H87">
            <v>75</v>
          </cell>
          <cell r="I87">
            <v>58</v>
          </cell>
          <cell r="J87">
            <v>196</v>
          </cell>
          <cell r="K87">
            <v>94</v>
          </cell>
          <cell r="L87">
            <v>113</v>
          </cell>
          <cell r="M87">
            <v>124</v>
          </cell>
          <cell r="N87">
            <v>99</v>
          </cell>
          <cell r="O87">
            <v>137</v>
          </cell>
          <cell r="P87">
            <v>354</v>
          </cell>
          <cell r="Q87">
            <v>68</v>
          </cell>
          <cell r="R87">
            <v>214</v>
          </cell>
          <cell r="S87">
            <v>150</v>
          </cell>
          <cell r="T87">
            <v>1682</v>
          </cell>
        </row>
        <row r="88">
          <cell r="G88" t="str">
            <v>105322-CES. MARCOS MACUADA</v>
          </cell>
          <cell r="H88">
            <v>131</v>
          </cell>
          <cell r="I88">
            <v>205</v>
          </cell>
          <cell r="J88">
            <v>211</v>
          </cell>
          <cell r="K88">
            <v>180</v>
          </cell>
          <cell r="L88">
            <v>145</v>
          </cell>
          <cell r="M88">
            <v>372</v>
          </cell>
          <cell r="N88">
            <v>211</v>
          </cell>
          <cell r="O88">
            <v>541</v>
          </cell>
          <cell r="P88">
            <v>204</v>
          </cell>
          <cell r="Q88">
            <v>227</v>
          </cell>
          <cell r="R88">
            <v>43</v>
          </cell>
          <cell r="S88">
            <v>273</v>
          </cell>
          <cell r="T88">
            <v>2743</v>
          </cell>
        </row>
        <row r="89">
          <cell r="G89" t="str">
            <v>105324-CES. SOTAQUI</v>
          </cell>
          <cell r="H89">
            <v>18</v>
          </cell>
          <cell r="I89">
            <v>43</v>
          </cell>
          <cell r="J89">
            <v>40</v>
          </cell>
          <cell r="K89">
            <v>19</v>
          </cell>
          <cell r="L89">
            <v>33</v>
          </cell>
          <cell r="M89">
            <v>32</v>
          </cell>
          <cell r="N89">
            <v>43</v>
          </cell>
          <cell r="O89">
            <v>46</v>
          </cell>
          <cell r="P89">
            <v>42</v>
          </cell>
          <cell r="Q89">
            <v>24</v>
          </cell>
          <cell r="R89">
            <v>6</v>
          </cell>
          <cell r="S89">
            <v>19</v>
          </cell>
          <cell r="T89">
            <v>365</v>
          </cell>
        </row>
        <row r="90">
          <cell r="G90" t="str">
            <v>105415-P.S.R. BARRAZA</v>
          </cell>
          <cell r="H90">
            <v>4</v>
          </cell>
          <cell r="I90">
            <v>5</v>
          </cell>
          <cell r="L90">
            <v>14</v>
          </cell>
          <cell r="M90">
            <v>11</v>
          </cell>
          <cell r="N90">
            <v>0</v>
          </cell>
          <cell r="P90">
            <v>1</v>
          </cell>
          <cell r="Q90">
            <v>3</v>
          </cell>
          <cell r="R90">
            <v>1</v>
          </cell>
          <cell r="T90">
            <v>39</v>
          </cell>
        </row>
        <row r="91">
          <cell r="G91" t="str">
            <v>105416-P.S.R. CAMARICO                  </v>
          </cell>
          <cell r="I91">
            <v>3</v>
          </cell>
          <cell r="J91">
            <v>21</v>
          </cell>
          <cell r="K91">
            <v>51</v>
          </cell>
          <cell r="M91">
            <v>1</v>
          </cell>
          <cell r="N91">
            <v>4</v>
          </cell>
          <cell r="O91">
            <v>10</v>
          </cell>
          <cell r="P91">
            <v>14</v>
          </cell>
          <cell r="Q91">
            <v>0</v>
          </cell>
          <cell r="R91">
            <v>3</v>
          </cell>
          <cell r="S91">
            <v>68</v>
          </cell>
          <cell r="T91">
            <v>175</v>
          </cell>
        </row>
        <row r="92">
          <cell r="G92" t="str">
            <v>105417-P.S.R. ALCONES BAJOS</v>
          </cell>
          <cell r="I92">
            <v>1</v>
          </cell>
          <cell r="L92">
            <v>13</v>
          </cell>
          <cell r="M92">
            <v>23</v>
          </cell>
          <cell r="N92">
            <v>9</v>
          </cell>
          <cell r="T92">
            <v>46</v>
          </cell>
        </row>
        <row r="93">
          <cell r="G93" t="str">
            <v>105419-P.S.R. LAS SOSSAS</v>
          </cell>
          <cell r="K93">
            <v>12</v>
          </cell>
          <cell r="L93">
            <v>9</v>
          </cell>
          <cell r="O93">
            <v>2</v>
          </cell>
          <cell r="Q93">
            <v>1</v>
          </cell>
          <cell r="T93">
            <v>24</v>
          </cell>
        </row>
        <row r="94">
          <cell r="G94" t="str">
            <v>105420-P.S.R. LIMARI</v>
          </cell>
          <cell r="H94">
            <v>5</v>
          </cell>
          <cell r="I94">
            <v>2</v>
          </cell>
          <cell r="J94">
            <v>18</v>
          </cell>
          <cell r="K94">
            <v>26</v>
          </cell>
          <cell r="L94">
            <v>46</v>
          </cell>
          <cell r="M94">
            <v>8</v>
          </cell>
          <cell r="N94">
            <v>2</v>
          </cell>
          <cell r="O94">
            <v>4</v>
          </cell>
          <cell r="R94">
            <v>2</v>
          </cell>
          <cell r="S94">
            <v>3</v>
          </cell>
          <cell r="T94">
            <v>116</v>
          </cell>
        </row>
        <row r="95">
          <cell r="G95" t="str">
            <v>105422-P.S.R. HORNILLOS</v>
          </cell>
          <cell r="I95">
            <v>1</v>
          </cell>
          <cell r="M95">
            <v>1</v>
          </cell>
          <cell r="R95">
            <v>8</v>
          </cell>
          <cell r="T95">
            <v>10</v>
          </cell>
        </row>
        <row r="96">
          <cell r="G96" t="str">
            <v>105437-P.S.R. CHALINGA</v>
          </cell>
          <cell r="L96">
            <v>5</v>
          </cell>
          <cell r="M96">
            <v>7</v>
          </cell>
          <cell r="O96">
            <v>1</v>
          </cell>
          <cell r="T96">
            <v>13</v>
          </cell>
        </row>
        <row r="97">
          <cell r="G97" t="str">
            <v>105439-P.S.R. CERRO BLANCO</v>
          </cell>
          <cell r="L97">
            <v>4</v>
          </cell>
          <cell r="N97">
            <v>1</v>
          </cell>
          <cell r="T97">
            <v>5</v>
          </cell>
        </row>
        <row r="98">
          <cell r="G98" t="str">
            <v>105507-P.S.R. HUAMALATA</v>
          </cell>
          <cell r="H98">
            <v>5</v>
          </cell>
          <cell r="I98">
            <v>9</v>
          </cell>
          <cell r="J98">
            <v>7</v>
          </cell>
          <cell r="K98">
            <v>5</v>
          </cell>
          <cell r="L98">
            <v>10</v>
          </cell>
          <cell r="N98">
            <v>0</v>
          </cell>
          <cell r="O98">
            <v>12</v>
          </cell>
          <cell r="P98">
            <v>16</v>
          </cell>
          <cell r="S98">
            <v>6</v>
          </cell>
          <cell r="T98">
            <v>70</v>
          </cell>
        </row>
        <row r="99">
          <cell r="G99" t="str">
            <v>105510-P.S.R. RECOLETA</v>
          </cell>
          <cell r="H99">
            <v>4</v>
          </cell>
          <cell r="I99">
            <v>0</v>
          </cell>
          <cell r="J99">
            <v>57</v>
          </cell>
          <cell r="N99">
            <v>14</v>
          </cell>
          <cell r="P99">
            <v>1</v>
          </cell>
          <cell r="Q99">
            <v>1</v>
          </cell>
          <cell r="R99">
            <v>12</v>
          </cell>
          <cell r="S99">
            <v>8</v>
          </cell>
          <cell r="T99">
            <v>97</v>
          </cell>
        </row>
        <row r="100">
          <cell r="G100" t="str">
            <v>105722-CECOF SAN JOSE DE LA DEHESA</v>
          </cell>
          <cell r="H100">
            <v>36</v>
          </cell>
          <cell r="I100">
            <v>9</v>
          </cell>
          <cell r="J100">
            <v>8</v>
          </cell>
          <cell r="K100">
            <v>23</v>
          </cell>
          <cell r="L100">
            <v>64</v>
          </cell>
          <cell r="M100">
            <v>57</v>
          </cell>
          <cell r="N100">
            <v>42</v>
          </cell>
          <cell r="O100">
            <v>41</v>
          </cell>
          <cell r="P100">
            <v>77</v>
          </cell>
          <cell r="Q100">
            <v>125</v>
          </cell>
          <cell r="R100">
            <v>8</v>
          </cell>
          <cell r="S100">
            <v>8</v>
          </cell>
          <cell r="T100">
            <v>498</v>
          </cell>
        </row>
        <row r="101">
          <cell r="G101" t="str">
            <v>105723-CECOF LIMARI</v>
          </cell>
          <cell r="H101">
            <v>17</v>
          </cell>
          <cell r="I101">
            <v>15</v>
          </cell>
          <cell r="J101">
            <v>16</v>
          </cell>
          <cell r="K101">
            <v>10</v>
          </cell>
          <cell r="L101">
            <v>20</v>
          </cell>
          <cell r="M101">
            <v>27</v>
          </cell>
          <cell r="N101">
            <v>19</v>
          </cell>
          <cell r="O101">
            <v>45</v>
          </cell>
          <cell r="P101">
            <v>7</v>
          </cell>
          <cell r="Q101">
            <v>7</v>
          </cell>
          <cell r="R101">
            <v>6</v>
          </cell>
          <cell r="S101">
            <v>28</v>
          </cell>
          <cell r="T101">
            <v>217</v>
          </cell>
        </row>
        <row r="102">
          <cell r="G102" t="str">
            <v>200258-CECOF LOS COPIHUES</v>
          </cell>
          <cell r="Q102">
            <v>14</v>
          </cell>
          <cell r="R102">
            <v>7</v>
          </cell>
          <cell r="S102">
            <v>30</v>
          </cell>
          <cell r="T102">
            <v>51</v>
          </cell>
        </row>
        <row r="103">
          <cell r="G103" t="str">
            <v>04302-COMBARBALÁ</v>
          </cell>
          <cell r="H103">
            <v>40</v>
          </cell>
          <cell r="I103">
            <v>55</v>
          </cell>
          <cell r="J103">
            <v>43</v>
          </cell>
          <cell r="K103">
            <v>56</v>
          </cell>
          <cell r="L103">
            <v>94</v>
          </cell>
          <cell r="M103">
            <v>54</v>
          </cell>
          <cell r="N103">
            <v>75</v>
          </cell>
          <cell r="O103">
            <v>50</v>
          </cell>
          <cell r="P103">
            <v>53</v>
          </cell>
          <cell r="Q103">
            <v>137</v>
          </cell>
          <cell r="R103">
            <v>83</v>
          </cell>
          <cell r="S103">
            <v>45</v>
          </cell>
          <cell r="T103">
            <v>785</v>
          </cell>
        </row>
        <row r="104">
          <cell r="G104" t="str">
            <v>105105-HOSPITAL COMBARBALA</v>
          </cell>
          <cell r="H104">
            <v>16</v>
          </cell>
          <cell r="I104">
            <v>45</v>
          </cell>
          <cell r="J104">
            <v>23</v>
          </cell>
          <cell r="K104">
            <v>31</v>
          </cell>
          <cell r="L104">
            <v>39</v>
          </cell>
          <cell r="M104">
            <v>25</v>
          </cell>
          <cell r="N104">
            <v>60</v>
          </cell>
          <cell r="O104">
            <v>20</v>
          </cell>
          <cell r="P104">
            <v>19</v>
          </cell>
          <cell r="Q104">
            <v>56</v>
          </cell>
          <cell r="R104">
            <v>50</v>
          </cell>
          <cell r="S104">
            <v>40</v>
          </cell>
          <cell r="T104">
            <v>424</v>
          </cell>
        </row>
        <row r="105">
          <cell r="G105" t="str">
            <v>105433-P.S.R. SAN LORENZO</v>
          </cell>
          <cell r="I105">
            <v>10</v>
          </cell>
          <cell r="J105">
            <v>3</v>
          </cell>
          <cell r="S105">
            <v>5</v>
          </cell>
          <cell r="T105">
            <v>18</v>
          </cell>
        </row>
        <row r="106">
          <cell r="G106" t="str">
            <v>105434-P.S.R. SAN MARCOS</v>
          </cell>
          <cell r="J106">
            <v>0</v>
          </cell>
          <cell r="K106">
            <v>15</v>
          </cell>
          <cell r="T106">
            <v>15</v>
          </cell>
        </row>
        <row r="107">
          <cell r="G107" t="str">
            <v>105441-P.S.R. MANQUEHUA</v>
          </cell>
          <cell r="L107">
            <v>18</v>
          </cell>
          <cell r="M107">
            <v>15</v>
          </cell>
          <cell r="T107">
            <v>33</v>
          </cell>
        </row>
        <row r="108">
          <cell r="G108" t="str">
            <v>105459-P.S.R. BARRANCAS                </v>
          </cell>
          <cell r="H108">
            <v>15</v>
          </cell>
          <cell r="O108">
            <v>4</v>
          </cell>
          <cell r="P108">
            <v>29</v>
          </cell>
          <cell r="Q108">
            <v>30</v>
          </cell>
          <cell r="T108">
            <v>78</v>
          </cell>
        </row>
        <row r="109">
          <cell r="G109" t="str">
            <v>105460-P.S.R. COGOTI 18</v>
          </cell>
          <cell r="N109">
            <v>10</v>
          </cell>
          <cell r="O109">
            <v>5</v>
          </cell>
          <cell r="Q109">
            <v>4</v>
          </cell>
          <cell r="R109">
            <v>10</v>
          </cell>
          <cell r="T109">
            <v>29</v>
          </cell>
        </row>
        <row r="110">
          <cell r="G110" t="str">
            <v>105461-P.S.R. EL HUACHO</v>
          </cell>
          <cell r="H110">
            <v>2</v>
          </cell>
          <cell r="T110">
            <v>2</v>
          </cell>
        </row>
        <row r="111">
          <cell r="G111" t="str">
            <v>105462-P.S.R. EL SAUCE</v>
          </cell>
          <cell r="S111">
            <v>0</v>
          </cell>
          <cell r="T111">
            <v>0</v>
          </cell>
        </row>
        <row r="112">
          <cell r="G112" t="str">
            <v>105463-P.S.R. QUILITAPIA</v>
          </cell>
          <cell r="L112">
            <v>28</v>
          </cell>
          <cell r="M112">
            <v>14</v>
          </cell>
          <cell r="N112">
            <v>5</v>
          </cell>
          <cell r="R112">
            <v>23</v>
          </cell>
          <cell r="T112">
            <v>70</v>
          </cell>
        </row>
        <row r="113">
          <cell r="G113" t="str">
            <v>105464-P.S.R. LA LIGUA</v>
          </cell>
          <cell r="J113">
            <v>17</v>
          </cell>
          <cell r="K113">
            <v>10</v>
          </cell>
          <cell r="L113">
            <v>9</v>
          </cell>
          <cell r="T113">
            <v>36</v>
          </cell>
        </row>
        <row r="114">
          <cell r="G114" t="str">
            <v>105465-P.S.R. RAMADILLA</v>
          </cell>
          <cell r="O114">
            <v>21</v>
          </cell>
          <cell r="P114">
            <v>5</v>
          </cell>
          <cell r="T114">
            <v>26</v>
          </cell>
        </row>
        <row r="115">
          <cell r="G115" t="str">
            <v>105466-P.S.R. VALLE HERMOSO</v>
          </cell>
          <cell r="S115">
            <v>0</v>
          </cell>
          <cell r="T115">
            <v>0</v>
          </cell>
        </row>
        <row r="116">
          <cell r="G116" t="str">
            <v>105490-P.S.R. EL DURAZNO</v>
          </cell>
          <cell r="H116">
            <v>7</v>
          </cell>
          <cell r="Q116">
            <v>47</v>
          </cell>
          <cell r="T116">
            <v>54</v>
          </cell>
        </row>
        <row r="117">
          <cell r="G117" t="str">
            <v>04304-MONTE PATRIA</v>
          </cell>
          <cell r="H117">
            <v>145</v>
          </cell>
          <cell r="I117">
            <v>162</v>
          </cell>
          <cell r="J117">
            <v>157</v>
          </cell>
          <cell r="K117">
            <v>144</v>
          </cell>
          <cell r="L117">
            <v>144</v>
          </cell>
          <cell r="M117">
            <v>142</v>
          </cell>
          <cell r="N117">
            <v>169</v>
          </cell>
          <cell r="O117">
            <v>107</v>
          </cell>
          <cell r="P117">
            <v>134</v>
          </cell>
          <cell r="Q117">
            <v>196</v>
          </cell>
          <cell r="R117">
            <v>285</v>
          </cell>
          <cell r="S117">
            <v>166</v>
          </cell>
          <cell r="T117">
            <v>1951</v>
          </cell>
        </row>
        <row r="118">
          <cell r="G118" t="str">
            <v>105307-CES. RURAL MONTE PATRIA</v>
          </cell>
          <cell r="H118">
            <v>30</v>
          </cell>
          <cell r="I118">
            <v>78</v>
          </cell>
          <cell r="J118">
            <v>76</v>
          </cell>
          <cell r="K118">
            <v>63</v>
          </cell>
          <cell r="L118">
            <v>63</v>
          </cell>
          <cell r="M118">
            <v>54</v>
          </cell>
          <cell r="N118">
            <v>62</v>
          </cell>
          <cell r="O118">
            <v>45</v>
          </cell>
          <cell r="P118">
            <v>42</v>
          </cell>
          <cell r="Q118">
            <v>76</v>
          </cell>
          <cell r="R118">
            <v>131</v>
          </cell>
          <cell r="S118">
            <v>40</v>
          </cell>
          <cell r="T118">
            <v>760</v>
          </cell>
        </row>
        <row r="119">
          <cell r="G119" t="str">
            <v>105311-CES. RURAL CHAÑARAL ALTO</v>
          </cell>
          <cell r="H119">
            <v>23</v>
          </cell>
          <cell r="I119">
            <v>9</v>
          </cell>
          <cell r="J119">
            <v>27</v>
          </cell>
          <cell r="K119">
            <v>32</v>
          </cell>
          <cell r="L119">
            <v>34</v>
          </cell>
          <cell r="M119">
            <v>23</v>
          </cell>
          <cell r="N119">
            <v>27</v>
          </cell>
          <cell r="O119">
            <v>19</v>
          </cell>
          <cell r="P119">
            <v>36</v>
          </cell>
          <cell r="Q119">
            <v>12</v>
          </cell>
          <cell r="R119">
            <v>25</v>
          </cell>
          <cell r="S119">
            <v>42</v>
          </cell>
          <cell r="T119">
            <v>309</v>
          </cell>
        </row>
        <row r="120">
          <cell r="G120" t="str">
            <v>105312-CES. RURAL CAREN</v>
          </cell>
          <cell r="H120">
            <v>16</v>
          </cell>
          <cell r="I120">
            <v>11</v>
          </cell>
          <cell r="J120">
            <v>11</v>
          </cell>
          <cell r="K120">
            <v>5</v>
          </cell>
          <cell r="L120">
            <v>11</v>
          </cell>
          <cell r="M120">
            <v>6</v>
          </cell>
          <cell r="N120">
            <v>13</v>
          </cell>
          <cell r="O120">
            <v>6</v>
          </cell>
          <cell r="P120">
            <v>10</v>
          </cell>
          <cell r="Q120">
            <v>6</v>
          </cell>
          <cell r="R120">
            <v>50</v>
          </cell>
          <cell r="S120">
            <v>6</v>
          </cell>
          <cell r="T120">
            <v>151</v>
          </cell>
        </row>
        <row r="121">
          <cell r="G121" t="str">
            <v>105318-CES. RURAL EL PALQUI</v>
          </cell>
          <cell r="H121">
            <v>67</v>
          </cell>
          <cell r="I121">
            <v>32</v>
          </cell>
          <cell r="J121">
            <v>25</v>
          </cell>
          <cell r="K121">
            <v>30</v>
          </cell>
          <cell r="L121">
            <v>21</v>
          </cell>
          <cell r="M121">
            <v>48</v>
          </cell>
          <cell r="N121">
            <v>50</v>
          </cell>
          <cell r="O121">
            <v>32</v>
          </cell>
          <cell r="P121">
            <v>35</v>
          </cell>
          <cell r="Q121">
            <v>95</v>
          </cell>
          <cell r="R121">
            <v>61</v>
          </cell>
          <cell r="S121">
            <v>23</v>
          </cell>
          <cell r="T121">
            <v>519</v>
          </cell>
        </row>
        <row r="122">
          <cell r="G122" t="str">
            <v>105425-P.S.R. CHILECITO</v>
          </cell>
          <cell r="J122">
            <v>4</v>
          </cell>
          <cell r="M122">
            <v>3</v>
          </cell>
          <cell r="R122">
            <v>3</v>
          </cell>
          <cell r="T122">
            <v>10</v>
          </cell>
        </row>
        <row r="123">
          <cell r="G123" t="str">
            <v>105427-P.S.R. HACIENDA VALDIVIA</v>
          </cell>
          <cell r="I123">
            <v>5</v>
          </cell>
          <cell r="L123">
            <v>2</v>
          </cell>
          <cell r="M123">
            <v>1</v>
          </cell>
          <cell r="T123">
            <v>8</v>
          </cell>
        </row>
        <row r="124">
          <cell r="G124" t="str">
            <v>105428-P.S.R. HUATULAME</v>
          </cell>
          <cell r="K124">
            <v>4</v>
          </cell>
          <cell r="M124">
            <v>3</v>
          </cell>
          <cell r="Q124">
            <v>4</v>
          </cell>
          <cell r="T124">
            <v>11</v>
          </cell>
        </row>
        <row r="125">
          <cell r="G125" t="str">
            <v>105430-P.S.R. MIALQUI</v>
          </cell>
          <cell r="H125">
            <v>1</v>
          </cell>
          <cell r="I125">
            <v>1</v>
          </cell>
          <cell r="J125">
            <v>1</v>
          </cell>
          <cell r="N125">
            <v>4</v>
          </cell>
          <cell r="S125">
            <v>2</v>
          </cell>
          <cell r="T125">
            <v>9</v>
          </cell>
        </row>
        <row r="126">
          <cell r="G126" t="str">
            <v>105431-P.S.R. PEDREGAL</v>
          </cell>
          <cell r="H126">
            <v>4</v>
          </cell>
          <cell r="I126">
            <v>10</v>
          </cell>
          <cell r="L126">
            <v>3</v>
          </cell>
          <cell r="N126">
            <v>3</v>
          </cell>
          <cell r="O126">
            <v>1</v>
          </cell>
          <cell r="Q126">
            <v>1</v>
          </cell>
          <cell r="R126">
            <v>1</v>
          </cell>
          <cell r="S126">
            <v>2</v>
          </cell>
          <cell r="T126">
            <v>25</v>
          </cell>
        </row>
        <row r="127">
          <cell r="G127" t="str">
            <v>105432-P.S.R. RAPEL</v>
          </cell>
          <cell r="I127">
            <v>4</v>
          </cell>
          <cell r="J127">
            <v>1</v>
          </cell>
          <cell r="N127">
            <v>3</v>
          </cell>
          <cell r="O127">
            <v>1</v>
          </cell>
          <cell r="P127">
            <v>6</v>
          </cell>
          <cell r="T127">
            <v>15</v>
          </cell>
        </row>
        <row r="128">
          <cell r="G128" t="str">
            <v>105435-P.S.R. TULAHUEN</v>
          </cell>
          <cell r="H128">
            <v>3</v>
          </cell>
          <cell r="I128">
            <v>3</v>
          </cell>
          <cell r="J128">
            <v>10</v>
          </cell>
          <cell r="K128">
            <v>7</v>
          </cell>
          <cell r="L128">
            <v>7</v>
          </cell>
          <cell r="M128">
            <v>1</v>
          </cell>
          <cell r="N128">
            <v>3</v>
          </cell>
          <cell r="O128">
            <v>3</v>
          </cell>
          <cell r="P128">
            <v>4</v>
          </cell>
          <cell r="Q128">
            <v>2</v>
          </cell>
          <cell r="R128">
            <v>14</v>
          </cell>
          <cell r="S128">
            <v>36</v>
          </cell>
          <cell r="T128">
            <v>93</v>
          </cell>
        </row>
        <row r="129">
          <cell r="G129" t="str">
            <v>105436-P.S.R. EL MAITEN</v>
          </cell>
          <cell r="I129">
            <v>4</v>
          </cell>
          <cell r="J129">
            <v>1</v>
          </cell>
          <cell r="K129">
            <v>2</v>
          </cell>
          <cell r="L129">
            <v>0</v>
          </cell>
          <cell r="N129">
            <v>3</v>
          </cell>
          <cell r="P129">
            <v>1</v>
          </cell>
          <cell r="S129">
            <v>14</v>
          </cell>
          <cell r="T129">
            <v>25</v>
          </cell>
        </row>
        <row r="130">
          <cell r="G130" t="str">
            <v>105489-P.S.R. RAMADAS DE TULAHUEN</v>
          </cell>
          <cell r="H130">
            <v>1</v>
          </cell>
          <cell r="I130">
            <v>5</v>
          </cell>
          <cell r="J130">
            <v>1</v>
          </cell>
          <cell r="K130">
            <v>1</v>
          </cell>
          <cell r="L130">
            <v>3</v>
          </cell>
          <cell r="M130">
            <v>3</v>
          </cell>
          <cell r="N130">
            <v>1</v>
          </cell>
          <cell r="S130">
            <v>1</v>
          </cell>
          <cell r="T130">
            <v>16</v>
          </cell>
        </row>
        <row r="131">
          <cell r="G131" t="str">
            <v>04304-PUNITAQUI</v>
          </cell>
          <cell r="H131">
            <v>41</v>
          </cell>
          <cell r="I131">
            <v>80</v>
          </cell>
          <cell r="J131">
            <v>74</v>
          </cell>
          <cell r="K131">
            <v>13</v>
          </cell>
          <cell r="L131">
            <v>100</v>
          </cell>
          <cell r="M131">
            <v>93</v>
          </cell>
          <cell r="N131">
            <v>79</v>
          </cell>
          <cell r="O131">
            <v>38</v>
          </cell>
          <cell r="P131">
            <v>39</v>
          </cell>
          <cell r="Q131">
            <v>38</v>
          </cell>
          <cell r="R131">
            <v>42</v>
          </cell>
          <cell r="S131">
            <v>83</v>
          </cell>
          <cell r="T131">
            <v>720</v>
          </cell>
        </row>
        <row r="132">
          <cell r="G132" t="str">
            <v>105308-CES. RURAL PUNITAQUI</v>
          </cell>
          <cell r="H132">
            <v>41</v>
          </cell>
          <cell r="I132">
            <v>80</v>
          </cell>
          <cell r="J132">
            <v>73</v>
          </cell>
          <cell r="K132">
            <v>13</v>
          </cell>
          <cell r="L132">
            <v>100</v>
          </cell>
          <cell r="M132">
            <v>87</v>
          </cell>
          <cell r="N132">
            <v>73</v>
          </cell>
          <cell r="O132">
            <v>38</v>
          </cell>
          <cell r="P132">
            <v>39</v>
          </cell>
          <cell r="Q132">
            <v>38</v>
          </cell>
          <cell r="R132">
            <v>41</v>
          </cell>
          <cell r="S132">
            <v>83</v>
          </cell>
          <cell r="T132">
            <v>706</v>
          </cell>
        </row>
        <row r="133">
          <cell r="G133" t="str">
            <v>105440-P.S.R. DIVISADERO</v>
          </cell>
          <cell r="M133">
            <v>6</v>
          </cell>
          <cell r="N133">
            <v>6</v>
          </cell>
          <cell r="R133">
            <v>1</v>
          </cell>
          <cell r="T133">
            <v>13</v>
          </cell>
        </row>
        <row r="134">
          <cell r="G134" t="str">
            <v>105508-P.S.R. EL PARRAL DE QUILES  </v>
          </cell>
          <cell r="J134">
            <v>1</v>
          </cell>
          <cell r="T134">
            <v>1</v>
          </cell>
        </row>
        <row r="135">
          <cell r="G135" t="str">
            <v>04305-RIO HURTADO</v>
          </cell>
          <cell r="H135">
            <v>3</v>
          </cell>
          <cell r="I135">
            <v>12</v>
          </cell>
          <cell r="J135">
            <v>30</v>
          </cell>
          <cell r="K135">
            <v>45</v>
          </cell>
          <cell r="L135">
            <v>42</v>
          </cell>
          <cell r="M135">
            <v>48</v>
          </cell>
          <cell r="N135">
            <v>61</v>
          </cell>
          <cell r="O135">
            <v>60</v>
          </cell>
          <cell r="P135">
            <v>27</v>
          </cell>
          <cell r="Q135">
            <v>32</v>
          </cell>
          <cell r="R135">
            <v>5</v>
          </cell>
          <cell r="S135">
            <v>0</v>
          </cell>
          <cell r="T135">
            <v>365</v>
          </cell>
        </row>
        <row r="136">
          <cell r="G136" t="str">
            <v>105310-CES. RURAL PICHASCA</v>
          </cell>
          <cell r="H136">
            <v>2</v>
          </cell>
          <cell r="I136">
            <v>6</v>
          </cell>
          <cell r="J136">
            <v>18</v>
          </cell>
          <cell r="K136">
            <v>9</v>
          </cell>
          <cell r="L136">
            <v>23</v>
          </cell>
          <cell r="M136">
            <v>21</v>
          </cell>
          <cell r="N136">
            <v>20</v>
          </cell>
          <cell r="O136">
            <v>34</v>
          </cell>
          <cell r="P136">
            <v>12</v>
          </cell>
          <cell r="Q136">
            <v>17</v>
          </cell>
          <cell r="R136">
            <v>1</v>
          </cell>
          <cell r="S136">
            <v>0</v>
          </cell>
          <cell r="T136">
            <v>163</v>
          </cell>
        </row>
        <row r="137">
          <cell r="G137" t="str">
            <v>105409-P.S.R. EL CHAÑAR</v>
          </cell>
          <cell r="I137">
            <v>1</v>
          </cell>
          <cell r="K137">
            <v>4</v>
          </cell>
          <cell r="L137">
            <v>1</v>
          </cell>
          <cell r="N137">
            <v>3</v>
          </cell>
          <cell r="O137">
            <v>3</v>
          </cell>
          <cell r="T137">
            <v>12</v>
          </cell>
        </row>
        <row r="138">
          <cell r="G138" t="str">
            <v>105410-P.S.R. HURTADO</v>
          </cell>
          <cell r="I138">
            <v>1</v>
          </cell>
          <cell r="J138">
            <v>3</v>
          </cell>
          <cell r="K138">
            <v>8</v>
          </cell>
          <cell r="L138">
            <v>10</v>
          </cell>
          <cell r="M138">
            <v>9</v>
          </cell>
          <cell r="N138">
            <v>11</v>
          </cell>
          <cell r="O138">
            <v>4</v>
          </cell>
          <cell r="Q138">
            <v>7</v>
          </cell>
          <cell r="R138">
            <v>2</v>
          </cell>
          <cell r="T138">
            <v>55</v>
          </cell>
        </row>
        <row r="139">
          <cell r="G139" t="str">
            <v>105411-P.S.R. LAS BREAS</v>
          </cell>
          <cell r="I139">
            <v>1</v>
          </cell>
          <cell r="K139">
            <v>5</v>
          </cell>
          <cell r="L139">
            <v>1</v>
          </cell>
          <cell r="N139">
            <v>5</v>
          </cell>
          <cell r="O139">
            <v>2</v>
          </cell>
          <cell r="P139">
            <v>2</v>
          </cell>
          <cell r="R139">
            <v>1</v>
          </cell>
          <cell r="T139">
            <v>17</v>
          </cell>
        </row>
        <row r="140">
          <cell r="G140" t="str">
            <v>105413-P.S.R. SAMO ALTO</v>
          </cell>
          <cell r="J140">
            <v>4</v>
          </cell>
          <cell r="K140">
            <v>11</v>
          </cell>
          <cell r="L140">
            <v>3</v>
          </cell>
          <cell r="M140">
            <v>6</v>
          </cell>
          <cell r="N140">
            <v>16</v>
          </cell>
          <cell r="O140">
            <v>11</v>
          </cell>
          <cell r="P140">
            <v>7</v>
          </cell>
          <cell r="Q140">
            <v>5</v>
          </cell>
          <cell r="R140">
            <v>1</v>
          </cell>
          <cell r="S140">
            <v>0</v>
          </cell>
          <cell r="T140">
            <v>64</v>
          </cell>
        </row>
        <row r="141">
          <cell r="G141" t="str">
            <v>105414-P.S.R. SERON</v>
          </cell>
          <cell r="H141">
            <v>1</v>
          </cell>
          <cell r="I141">
            <v>0</v>
          </cell>
          <cell r="K141">
            <v>6</v>
          </cell>
          <cell r="L141">
            <v>3</v>
          </cell>
          <cell r="M141">
            <v>12</v>
          </cell>
          <cell r="N141">
            <v>2</v>
          </cell>
          <cell r="O141">
            <v>6</v>
          </cell>
          <cell r="P141">
            <v>6</v>
          </cell>
          <cell r="Q141">
            <v>3</v>
          </cell>
          <cell r="R141">
            <v>0</v>
          </cell>
          <cell r="T141">
            <v>39</v>
          </cell>
        </row>
        <row r="142">
          <cell r="G142" t="str">
            <v>105503-P.S.R. TABAQUEROS</v>
          </cell>
          <cell r="I142">
            <v>3</v>
          </cell>
          <cell r="J142">
            <v>5</v>
          </cell>
          <cell r="K142">
            <v>2</v>
          </cell>
          <cell r="L142">
            <v>1</v>
          </cell>
          <cell r="N142">
            <v>4</v>
          </cell>
          <cell r="S142">
            <v>0</v>
          </cell>
          <cell r="T142">
            <v>15</v>
          </cell>
        </row>
        <row r="143">
          <cell r="G143" t="str">
            <v>Total general</v>
          </cell>
          <cell r="H143">
            <v>2360</v>
          </cell>
          <cell r="I143">
            <v>2369</v>
          </cell>
          <cell r="J143">
            <v>3232</v>
          </cell>
          <cell r="K143">
            <v>2814</v>
          </cell>
          <cell r="L143">
            <v>4687</v>
          </cell>
          <cell r="M143">
            <v>4041</v>
          </cell>
          <cell r="N143">
            <v>3365</v>
          </cell>
          <cell r="O143">
            <v>4372</v>
          </cell>
          <cell r="P143">
            <v>3133</v>
          </cell>
          <cell r="Q143">
            <v>2972</v>
          </cell>
          <cell r="R143">
            <v>3013</v>
          </cell>
          <cell r="S143">
            <v>3459</v>
          </cell>
          <cell r="T143">
            <v>39817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134</v>
          </cell>
          <cell r="P4">
            <v>149</v>
          </cell>
          <cell r="Q4">
            <v>95</v>
          </cell>
          <cell r="R4">
            <v>132</v>
          </cell>
          <cell r="S4">
            <v>131</v>
          </cell>
          <cell r="T4">
            <v>1584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67</v>
          </cell>
          <cell r="P6">
            <v>75</v>
          </cell>
          <cell r="Q6">
            <v>64</v>
          </cell>
          <cell r="R6">
            <v>78</v>
          </cell>
          <cell r="S6">
            <v>71</v>
          </cell>
          <cell r="T6">
            <v>958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30</v>
          </cell>
          <cell r="T7">
            <v>286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10</v>
          </cell>
          <cell r="T8">
            <v>143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2</v>
          </cell>
          <cell r="T9">
            <v>59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6</v>
          </cell>
          <cell r="T10">
            <v>14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3</v>
          </cell>
          <cell r="T11">
            <v>30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</v>
          </cell>
          <cell r="T12">
            <v>75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2</v>
          </cell>
          <cell r="T13">
            <v>7</v>
          </cell>
        </row>
        <row r="14">
          <cell r="G14" t="str">
            <v>105402-P.S.R. EL ROMERO</v>
          </cell>
          <cell r="K14">
            <v>1</v>
          </cell>
          <cell r="T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T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2</v>
          </cell>
          <cell r="S16">
            <v>1</v>
          </cell>
          <cell r="T16">
            <v>8</v>
          </cell>
        </row>
        <row r="17">
          <cell r="G17" t="str">
            <v>105701-CECOF VILLA ALEMANIA</v>
          </cell>
          <cell r="J17">
            <v>1</v>
          </cell>
          <cell r="T17">
            <v>1</v>
          </cell>
        </row>
        <row r="18">
          <cell r="G18" t="str">
            <v>105702-CECOF VILLA LAMBERT</v>
          </cell>
          <cell r="R18">
            <v>1</v>
          </cell>
          <cell r="T18">
            <v>1</v>
          </cell>
        </row>
        <row r="19">
          <cell r="G19" t="str">
            <v>04102-COQUIMBO</v>
          </cell>
          <cell r="H19">
            <v>141</v>
          </cell>
          <cell r="I19">
            <v>120</v>
          </cell>
          <cell r="J19">
            <v>130</v>
          </cell>
          <cell r="K19">
            <v>137</v>
          </cell>
          <cell r="L19">
            <v>124</v>
          </cell>
          <cell r="M19">
            <v>132</v>
          </cell>
          <cell r="N19">
            <v>130</v>
          </cell>
          <cell r="O19">
            <v>199</v>
          </cell>
          <cell r="P19">
            <v>160</v>
          </cell>
          <cell r="Q19">
            <v>75</v>
          </cell>
          <cell r="R19">
            <v>129</v>
          </cell>
          <cell r="S19">
            <v>130</v>
          </cell>
          <cell r="T19">
            <v>1607</v>
          </cell>
        </row>
        <row r="20">
          <cell r="G20" t="str">
            <v>105100-HOSPITAL COQUIMBO</v>
          </cell>
          <cell r="H20">
            <v>83</v>
          </cell>
          <cell r="I20">
            <v>50</v>
          </cell>
          <cell r="J20">
            <v>51</v>
          </cell>
          <cell r="K20">
            <v>58</v>
          </cell>
          <cell r="L20">
            <v>62</v>
          </cell>
          <cell r="M20">
            <v>42</v>
          </cell>
          <cell r="N20">
            <v>31</v>
          </cell>
          <cell r="O20">
            <v>56</v>
          </cell>
          <cell r="P20">
            <v>42</v>
          </cell>
          <cell r="R20">
            <v>61</v>
          </cell>
          <cell r="S20">
            <v>45</v>
          </cell>
          <cell r="T20">
            <v>581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3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10</v>
          </cell>
          <cell r="T21">
            <v>100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16</v>
          </cell>
          <cell r="T22">
            <v>152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3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0</v>
          </cell>
          <cell r="T23">
            <v>58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T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48</v>
          </cell>
          <cell r="T25">
            <v>624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2</v>
          </cell>
          <cell r="T26">
            <v>13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8</v>
          </cell>
          <cell r="T27">
            <v>40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1</v>
          </cell>
          <cell r="T28">
            <v>9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</v>
          </cell>
          <cell r="T29">
            <v>27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</v>
          </cell>
          <cell r="T30">
            <v>27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3</v>
          </cell>
          <cell r="T31">
            <v>15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3</v>
          </cell>
          <cell r="T32">
            <v>15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T33">
            <v>27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5</v>
          </cell>
          <cell r="K34">
            <v>6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T34">
            <v>27</v>
          </cell>
        </row>
        <row r="35">
          <cell r="G35" t="str">
            <v>04106-VICUÑA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13</v>
          </cell>
          <cell r="T35">
            <v>171</v>
          </cell>
        </row>
        <row r="36">
          <cell r="G36" t="str">
            <v>105107-HOSPITAL VICUÑA</v>
          </cell>
          <cell r="H36">
            <v>11</v>
          </cell>
          <cell r="I36">
            <v>12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12</v>
          </cell>
          <cell r="T36">
            <v>155</v>
          </cell>
        </row>
        <row r="37">
          <cell r="G37" t="str">
            <v>105467-P.S.R. DIAGUITAS</v>
          </cell>
          <cell r="L37">
            <v>1</v>
          </cell>
          <cell r="T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1</v>
          </cell>
          <cell r="T38">
            <v>4</v>
          </cell>
        </row>
        <row r="39">
          <cell r="G39" t="str">
            <v>105469-P.S.R. EL TAMBO</v>
          </cell>
          <cell r="L39">
            <v>1</v>
          </cell>
          <cell r="T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T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T41">
            <v>5</v>
          </cell>
        </row>
        <row r="42">
          <cell r="G42" t="str">
            <v>105502-P.S.R. CALINGASTA</v>
          </cell>
          <cell r="O42">
            <v>2</v>
          </cell>
          <cell r="T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16</v>
          </cell>
          <cell r="T43">
            <v>201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12</v>
          </cell>
          <cell r="T44">
            <v>175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2</v>
          </cell>
          <cell r="T45">
            <v>18</v>
          </cell>
        </row>
        <row r="46">
          <cell r="G46" t="str">
            <v>105445-P.S.R. LIMAHUIDA</v>
          </cell>
          <cell r="Q46">
            <v>0</v>
          </cell>
          <cell r="T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2</v>
          </cell>
          <cell r="T47">
            <v>8</v>
          </cell>
        </row>
        <row r="48">
          <cell r="G48" t="str">
            <v>105486-P.S.R. TUNGA SUR</v>
          </cell>
          <cell r="I48">
            <v>0</v>
          </cell>
          <cell r="T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8</v>
          </cell>
          <cell r="T49">
            <v>47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8</v>
          </cell>
          <cell r="T50">
            <v>47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3</v>
          </cell>
          <cell r="T51">
            <v>118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2</v>
          </cell>
          <cell r="T52">
            <v>105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T53">
            <v>6</v>
          </cell>
        </row>
        <row r="54">
          <cell r="G54" t="str">
            <v>105480-P.S.R. QUILIMARI</v>
          </cell>
          <cell r="J54">
            <v>4</v>
          </cell>
          <cell r="T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  <cell r="T55">
            <v>2</v>
          </cell>
        </row>
        <row r="56">
          <cell r="G56" t="str">
            <v>105511-P.S.R. LOS CONDORES</v>
          </cell>
          <cell r="O56">
            <v>1</v>
          </cell>
          <cell r="T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3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10</v>
          </cell>
          <cell r="T57">
            <v>86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3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10</v>
          </cell>
          <cell r="T58">
            <v>80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T59">
            <v>3</v>
          </cell>
        </row>
        <row r="60">
          <cell r="G60" t="str">
            <v>105454-P.S.R. CUNLAGUA</v>
          </cell>
          <cell r="J60">
            <v>0</v>
          </cell>
          <cell r="T60">
            <v>0</v>
          </cell>
        </row>
        <row r="61">
          <cell r="G61" t="str">
            <v>105492-P.S.R. CAMISA</v>
          </cell>
          <cell r="N61">
            <v>3</v>
          </cell>
          <cell r="T61">
            <v>3</v>
          </cell>
        </row>
        <row r="62">
          <cell r="G62" t="str">
            <v>105501-P.S.R. ARBOLEDA GRANDE</v>
          </cell>
          <cell r="M62">
            <v>0</v>
          </cell>
          <cell r="T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44</v>
          </cell>
          <cell r="T63">
            <v>757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28</v>
          </cell>
          <cell r="T64">
            <v>526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2</v>
          </cell>
          <cell r="T65">
            <v>11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6</v>
          </cell>
          <cell r="T66">
            <v>80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6</v>
          </cell>
          <cell r="T67">
            <v>98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1</v>
          </cell>
          <cell r="T68">
            <v>24</v>
          </cell>
        </row>
        <row r="69">
          <cell r="G69" t="str">
            <v>105420-P.S.R. LIMARI</v>
          </cell>
          <cell r="K69">
            <v>1</v>
          </cell>
          <cell r="T69">
            <v>1</v>
          </cell>
        </row>
        <row r="70">
          <cell r="G70" t="str">
            <v>105422-P.S.R. HORNILLOS</v>
          </cell>
          <cell r="O70">
            <v>1</v>
          </cell>
          <cell r="T70">
            <v>1</v>
          </cell>
        </row>
        <row r="71">
          <cell r="G71" t="str">
            <v>105510-P.S.R. RECOLETA</v>
          </cell>
          <cell r="L71">
            <v>1</v>
          </cell>
          <cell r="T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T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1</v>
          </cell>
          <cell r="T73">
            <v>6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3</v>
          </cell>
          <cell r="T74">
            <v>66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3</v>
          </cell>
          <cell r="T75">
            <v>47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T76">
            <v>4</v>
          </cell>
        </row>
        <row r="77">
          <cell r="G77" t="str">
            <v>105441-P.S.R. MANQUEHUA</v>
          </cell>
          <cell r="M77">
            <v>1</v>
          </cell>
          <cell r="T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T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T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T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T81">
            <v>3</v>
          </cell>
        </row>
        <row r="82">
          <cell r="G82" t="str">
            <v>105465-P.S.R. RAMADILLA</v>
          </cell>
          <cell r="N82">
            <v>1</v>
          </cell>
          <cell r="T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3</v>
          </cell>
          <cell r="T83">
            <v>59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</v>
          </cell>
          <cell r="T84">
            <v>34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T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T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T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</v>
          </cell>
          <cell r="T88">
            <v>37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</v>
          </cell>
          <cell r="T89">
            <v>37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1</v>
          </cell>
          <cell r="T90">
            <v>28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</v>
          </cell>
          <cell r="T91">
            <v>13</v>
          </cell>
        </row>
        <row r="92">
          <cell r="G92" t="str">
            <v>105409-P.S.R. EL CHAÑAR</v>
          </cell>
          <cell r="Q92">
            <v>2</v>
          </cell>
          <cell r="T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T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T94">
            <v>6</v>
          </cell>
        </row>
        <row r="95">
          <cell r="G95" t="str">
            <v>Total general</v>
          </cell>
          <cell r="H95">
            <v>390</v>
          </cell>
          <cell r="I95">
            <v>408</v>
          </cell>
          <cell r="J95">
            <v>398</v>
          </cell>
          <cell r="K95">
            <v>415</v>
          </cell>
          <cell r="L95">
            <v>378</v>
          </cell>
          <cell r="M95">
            <v>386</v>
          </cell>
          <cell r="N95">
            <v>416</v>
          </cell>
          <cell r="O95">
            <v>501</v>
          </cell>
          <cell r="P95">
            <v>470</v>
          </cell>
          <cell r="Q95">
            <v>321</v>
          </cell>
          <cell r="R95">
            <v>377</v>
          </cell>
          <cell r="S95">
            <v>370</v>
          </cell>
          <cell r="T95">
            <v>4830</v>
          </cell>
        </row>
      </sheetData>
      <sheetData sheetId="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138</v>
          </cell>
          <cell r="O4">
            <v>135</v>
          </cell>
          <cell r="P4">
            <v>149</v>
          </cell>
          <cell r="Q4">
            <v>96</v>
          </cell>
          <cell r="R4">
            <v>132</v>
          </cell>
          <cell r="S4">
            <v>131</v>
          </cell>
          <cell r="T4">
            <v>1587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68</v>
          </cell>
          <cell r="P6">
            <v>75</v>
          </cell>
          <cell r="Q6">
            <v>64</v>
          </cell>
          <cell r="R6">
            <v>78</v>
          </cell>
          <cell r="S6">
            <v>71</v>
          </cell>
          <cell r="T6">
            <v>959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30</v>
          </cell>
          <cell r="T7">
            <v>286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10</v>
          </cell>
          <cell r="T8">
            <v>143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2</v>
          </cell>
          <cell r="T9">
            <v>59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6</v>
          </cell>
          <cell r="T10">
            <v>15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3</v>
          </cell>
          <cell r="T11">
            <v>30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</v>
          </cell>
          <cell r="T12">
            <v>75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2</v>
          </cell>
          <cell r="T13">
            <v>7</v>
          </cell>
        </row>
        <row r="14">
          <cell r="G14" t="str">
            <v>105402-P.S.R. EL ROMERO</v>
          </cell>
          <cell r="K14">
            <v>1</v>
          </cell>
          <cell r="T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T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3</v>
          </cell>
          <cell r="S16">
            <v>1</v>
          </cell>
          <cell r="T16">
            <v>9</v>
          </cell>
        </row>
        <row r="17">
          <cell r="G17" t="str">
            <v>105701-CECOF VILLA ALEMANIA</v>
          </cell>
          <cell r="J17">
            <v>1</v>
          </cell>
          <cell r="T17">
            <v>1</v>
          </cell>
        </row>
        <row r="18">
          <cell r="G18" t="str">
            <v>105702-CECOF VILLA LAMBERT</v>
          </cell>
          <cell r="R18">
            <v>1</v>
          </cell>
          <cell r="T18">
            <v>1</v>
          </cell>
        </row>
        <row r="19">
          <cell r="G19" t="str">
            <v>04102-COQUIMBO</v>
          </cell>
          <cell r="H19">
            <v>163</v>
          </cell>
          <cell r="I19">
            <v>140</v>
          </cell>
          <cell r="J19">
            <v>156</v>
          </cell>
          <cell r="K19">
            <v>163</v>
          </cell>
          <cell r="L19">
            <v>137</v>
          </cell>
          <cell r="M19">
            <v>143</v>
          </cell>
          <cell r="N19">
            <v>150</v>
          </cell>
          <cell r="O19">
            <v>216</v>
          </cell>
          <cell r="P19">
            <v>173</v>
          </cell>
          <cell r="Q19">
            <v>75</v>
          </cell>
          <cell r="R19">
            <v>157</v>
          </cell>
          <cell r="S19">
            <v>182</v>
          </cell>
          <cell r="T19">
            <v>1855</v>
          </cell>
        </row>
        <row r="20">
          <cell r="G20" t="str">
            <v>105100-HOSPITAL COQUIMBO</v>
          </cell>
          <cell r="H20">
            <v>105</v>
          </cell>
          <cell r="I20">
            <v>70</v>
          </cell>
          <cell r="J20">
            <v>77</v>
          </cell>
          <cell r="K20">
            <v>84</v>
          </cell>
          <cell r="L20">
            <v>75</v>
          </cell>
          <cell r="M20">
            <v>53</v>
          </cell>
          <cell r="N20">
            <v>49</v>
          </cell>
          <cell r="O20">
            <v>73</v>
          </cell>
          <cell r="P20">
            <v>55</v>
          </cell>
          <cell r="R20">
            <v>89</v>
          </cell>
          <cell r="S20">
            <v>97</v>
          </cell>
          <cell r="T20">
            <v>827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4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10</v>
          </cell>
          <cell r="T21">
            <v>101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16</v>
          </cell>
          <cell r="T22">
            <v>152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4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0</v>
          </cell>
          <cell r="T23">
            <v>59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T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48</v>
          </cell>
          <cell r="T25">
            <v>624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2</v>
          </cell>
          <cell r="T26">
            <v>13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8</v>
          </cell>
          <cell r="T27">
            <v>40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1</v>
          </cell>
          <cell r="T28">
            <v>9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</v>
          </cell>
          <cell r="T29">
            <v>27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</v>
          </cell>
          <cell r="T30">
            <v>27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3</v>
          </cell>
          <cell r="T31">
            <v>15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3</v>
          </cell>
          <cell r="T32">
            <v>15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T33">
            <v>31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7</v>
          </cell>
          <cell r="K34">
            <v>8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T34">
            <v>31</v>
          </cell>
        </row>
        <row r="35">
          <cell r="G35" t="str">
            <v>04106-VICUÑA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14</v>
          </cell>
          <cell r="T35">
            <v>173</v>
          </cell>
        </row>
        <row r="36">
          <cell r="G36" t="str">
            <v>105107-HOSPITAL VICUÑA</v>
          </cell>
          <cell r="H36">
            <v>11</v>
          </cell>
          <cell r="I36">
            <v>13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13</v>
          </cell>
          <cell r="T36">
            <v>157</v>
          </cell>
        </row>
        <row r="37">
          <cell r="G37" t="str">
            <v>105467-P.S.R. DIAGUITAS</v>
          </cell>
          <cell r="L37">
            <v>1</v>
          </cell>
          <cell r="T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1</v>
          </cell>
          <cell r="T38">
            <v>4</v>
          </cell>
        </row>
        <row r="39">
          <cell r="G39" t="str">
            <v>105469-P.S.R. EL TAMBO</v>
          </cell>
          <cell r="L39">
            <v>1</v>
          </cell>
          <cell r="T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T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T41">
            <v>5</v>
          </cell>
        </row>
        <row r="42">
          <cell r="G42" t="str">
            <v>105502-P.S.R. CALINGASTA</v>
          </cell>
          <cell r="O42">
            <v>2</v>
          </cell>
          <cell r="T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16</v>
          </cell>
          <cell r="T43">
            <v>201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12</v>
          </cell>
          <cell r="T44">
            <v>175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2</v>
          </cell>
          <cell r="T45">
            <v>18</v>
          </cell>
        </row>
        <row r="46">
          <cell r="G46" t="str">
            <v>105445-P.S.R. LIMAHUIDA</v>
          </cell>
          <cell r="Q46">
            <v>0</v>
          </cell>
          <cell r="T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2</v>
          </cell>
          <cell r="T47">
            <v>8</v>
          </cell>
        </row>
        <row r="48">
          <cell r="G48" t="str">
            <v>105486-P.S.R. TUNGA SUR</v>
          </cell>
          <cell r="I48">
            <v>0</v>
          </cell>
          <cell r="T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8</v>
          </cell>
          <cell r="T49">
            <v>47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8</v>
          </cell>
          <cell r="T50">
            <v>47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3</v>
          </cell>
          <cell r="T51">
            <v>118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2</v>
          </cell>
          <cell r="T52">
            <v>105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T53">
            <v>6</v>
          </cell>
        </row>
        <row r="54">
          <cell r="G54" t="str">
            <v>105480-P.S.R. QUILIMARI</v>
          </cell>
          <cell r="J54">
            <v>4</v>
          </cell>
          <cell r="T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  <cell r="T55">
            <v>2</v>
          </cell>
        </row>
        <row r="56">
          <cell r="G56" t="str">
            <v>105511-P.S.R. LOS CONDORES</v>
          </cell>
          <cell r="O56">
            <v>1</v>
          </cell>
          <cell r="T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4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10</v>
          </cell>
          <cell r="T57">
            <v>87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4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10</v>
          </cell>
          <cell r="T58">
            <v>81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T59">
            <v>3</v>
          </cell>
        </row>
        <row r="60">
          <cell r="G60" t="str">
            <v>105454-P.S.R. CUNLAGUA</v>
          </cell>
          <cell r="J60">
            <v>0</v>
          </cell>
          <cell r="T60">
            <v>0</v>
          </cell>
        </row>
        <row r="61">
          <cell r="G61" t="str">
            <v>105492-P.S.R. CAMISA</v>
          </cell>
          <cell r="N61">
            <v>3</v>
          </cell>
          <cell r="T61">
            <v>3</v>
          </cell>
        </row>
        <row r="62">
          <cell r="G62" t="str">
            <v>105501-P.S.R. ARBOLEDA GRANDE</v>
          </cell>
          <cell r="M62">
            <v>0</v>
          </cell>
          <cell r="T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44</v>
          </cell>
          <cell r="T63">
            <v>757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28</v>
          </cell>
          <cell r="T64">
            <v>526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2</v>
          </cell>
          <cell r="T65">
            <v>11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6</v>
          </cell>
          <cell r="T66">
            <v>80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6</v>
          </cell>
          <cell r="T67">
            <v>98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1</v>
          </cell>
          <cell r="T68">
            <v>24</v>
          </cell>
        </row>
        <row r="69">
          <cell r="G69" t="str">
            <v>105420-P.S.R. LIMARI</v>
          </cell>
          <cell r="K69">
            <v>1</v>
          </cell>
          <cell r="T69">
            <v>1</v>
          </cell>
        </row>
        <row r="70">
          <cell r="G70" t="str">
            <v>105422-P.S.R. HORNILLOS</v>
          </cell>
          <cell r="O70">
            <v>1</v>
          </cell>
          <cell r="T70">
            <v>1</v>
          </cell>
        </row>
        <row r="71">
          <cell r="G71" t="str">
            <v>105510-P.S.R. RECOLETA</v>
          </cell>
          <cell r="L71">
            <v>1</v>
          </cell>
          <cell r="T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T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1</v>
          </cell>
          <cell r="T73">
            <v>6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3</v>
          </cell>
          <cell r="T74">
            <v>66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3</v>
          </cell>
          <cell r="T75">
            <v>47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T76">
            <v>4</v>
          </cell>
        </row>
        <row r="77">
          <cell r="G77" t="str">
            <v>105441-P.S.R. MANQUEHUA</v>
          </cell>
          <cell r="M77">
            <v>1</v>
          </cell>
          <cell r="T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T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T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T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T81">
            <v>3</v>
          </cell>
        </row>
        <row r="82">
          <cell r="G82" t="str">
            <v>105465-P.S.R. RAMADILLA</v>
          </cell>
          <cell r="N82">
            <v>1</v>
          </cell>
          <cell r="T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3</v>
          </cell>
          <cell r="T83">
            <v>59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</v>
          </cell>
          <cell r="T84">
            <v>34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T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T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T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</v>
          </cell>
          <cell r="T88">
            <v>37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</v>
          </cell>
          <cell r="T89">
            <v>37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1</v>
          </cell>
          <cell r="T90">
            <v>28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</v>
          </cell>
          <cell r="T91">
            <v>13</v>
          </cell>
        </row>
        <row r="92">
          <cell r="G92" t="str">
            <v>105409-P.S.R. EL CHAÑAR</v>
          </cell>
          <cell r="Q92">
            <v>2</v>
          </cell>
          <cell r="T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T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T94">
            <v>6</v>
          </cell>
        </row>
        <row r="95">
          <cell r="G95" t="str">
            <v>Total general</v>
          </cell>
          <cell r="H95">
            <v>412</v>
          </cell>
          <cell r="I95">
            <v>429</v>
          </cell>
          <cell r="J95">
            <v>426</v>
          </cell>
          <cell r="K95">
            <v>444</v>
          </cell>
          <cell r="L95">
            <v>391</v>
          </cell>
          <cell r="M95">
            <v>397</v>
          </cell>
          <cell r="N95">
            <v>437</v>
          </cell>
          <cell r="O95">
            <v>519</v>
          </cell>
          <cell r="P95">
            <v>483</v>
          </cell>
          <cell r="Q95">
            <v>322</v>
          </cell>
          <cell r="R95">
            <v>405</v>
          </cell>
          <cell r="S95">
            <v>423</v>
          </cell>
          <cell r="T95">
            <v>5088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8708</v>
          </cell>
          <cell r="I4">
            <v>8708</v>
          </cell>
        </row>
        <row r="5">
          <cell r="G5" t="str">
            <v>105100-HOSPITAL LA SERENA</v>
          </cell>
          <cell r="H5">
            <v>360</v>
          </cell>
          <cell r="I5">
            <v>360</v>
          </cell>
        </row>
        <row r="6">
          <cell r="G6" t="str">
            <v>105300-CES. CARDENAL CARO</v>
          </cell>
          <cell r="H6">
            <v>1603</v>
          </cell>
          <cell r="I6">
            <v>1603</v>
          </cell>
        </row>
        <row r="7">
          <cell r="G7" t="str">
            <v>105301-CES. LAS COMPAÑIAS</v>
          </cell>
          <cell r="H7">
            <v>1240</v>
          </cell>
          <cell r="I7">
            <v>1240</v>
          </cell>
        </row>
        <row r="8">
          <cell r="G8" t="str">
            <v>105302-CES. PEDRO AGUIRRE C.</v>
          </cell>
          <cell r="H8">
            <v>1437</v>
          </cell>
          <cell r="I8">
            <v>1437</v>
          </cell>
        </row>
        <row r="9">
          <cell r="G9" t="str">
            <v>105313-CES. SCHAFFHAUSER</v>
          </cell>
          <cell r="H9">
            <v>1508</v>
          </cell>
          <cell r="I9">
            <v>1508</v>
          </cell>
        </row>
        <row r="10">
          <cell r="G10" t="str">
            <v>105319-CES. CARDENAL R.S.H.</v>
          </cell>
          <cell r="H10">
            <v>1116</v>
          </cell>
          <cell r="I10">
            <v>1116</v>
          </cell>
        </row>
        <row r="11">
          <cell r="G11" t="str">
            <v>105325-CESFAM JUAN PABLO II</v>
          </cell>
          <cell r="H11">
            <v>804</v>
          </cell>
          <cell r="I11">
            <v>804</v>
          </cell>
        </row>
        <row r="12">
          <cell r="G12" t="str">
            <v>105400-P.S.R. ALGARROBITO            </v>
          </cell>
          <cell r="H12">
            <v>201</v>
          </cell>
          <cell r="I12">
            <v>201</v>
          </cell>
        </row>
        <row r="13">
          <cell r="G13" t="str">
            <v>105401-P.S.R. LAS ROJAS</v>
          </cell>
          <cell r="H13">
            <v>25</v>
          </cell>
          <cell r="I13">
            <v>25</v>
          </cell>
        </row>
        <row r="14">
          <cell r="G14" t="str">
            <v>105402-P.S.R. EL ROMERO</v>
          </cell>
          <cell r="H14">
            <v>38</v>
          </cell>
          <cell r="I14">
            <v>38</v>
          </cell>
        </row>
        <row r="15">
          <cell r="G15" t="str">
            <v>105499-P.S.R. LAMBERT</v>
          </cell>
          <cell r="H15">
            <v>34</v>
          </cell>
          <cell r="I15">
            <v>34</v>
          </cell>
        </row>
        <row r="16">
          <cell r="G16" t="str">
            <v>105700-CECOF VILLA EL INDIO</v>
          </cell>
          <cell r="H16">
            <v>126</v>
          </cell>
          <cell r="I16">
            <v>126</v>
          </cell>
        </row>
        <row r="17">
          <cell r="G17" t="str">
            <v>105701-CECOF VILLA ALEMANIA</v>
          </cell>
          <cell r="H17">
            <v>67</v>
          </cell>
          <cell r="I17">
            <v>67</v>
          </cell>
        </row>
        <row r="18">
          <cell r="G18" t="str">
            <v>105702-CECOF VILLA LAMBERT</v>
          </cell>
          <cell r="H18">
            <v>149</v>
          </cell>
          <cell r="I18">
            <v>149</v>
          </cell>
        </row>
        <row r="19">
          <cell r="G19" t="str">
            <v>04102-COQUIMBO</v>
          </cell>
          <cell r="H19">
            <v>10041</v>
          </cell>
          <cell r="I19">
            <v>10041</v>
          </cell>
        </row>
        <row r="20">
          <cell r="G20" t="str">
            <v>105100-HOSPITAL COQUIMBO</v>
          </cell>
          <cell r="H20">
            <v>265</v>
          </cell>
          <cell r="I20">
            <v>265</v>
          </cell>
        </row>
        <row r="21">
          <cell r="G21" t="str">
            <v>105303-CES. SAN JUAN</v>
          </cell>
          <cell r="H21">
            <v>1815</v>
          </cell>
          <cell r="I21">
            <v>1815</v>
          </cell>
        </row>
        <row r="22">
          <cell r="G22" t="str">
            <v>105304-CES. SANTA CECILIA</v>
          </cell>
          <cell r="H22">
            <v>1260</v>
          </cell>
          <cell r="I22">
            <v>1260</v>
          </cell>
        </row>
        <row r="23">
          <cell r="G23" t="str">
            <v>105305-CES. TIERRAS BLANCAS</v>
          </cell>
          <cell r="H23">
            <v>3299</v>
          </cell>
          <cell r="I23">
            <v>3299</v>
          </cell>
        </row>
        <row r="24">
          <cell r="G24" t="str">
            <v>105321-CES. RURAL  TONGOY</v>
          </cell>
          <cell r="H24">
            <v>315</v>
          </cell>
          <cell r="I24">
            <v>315</v>
          </cell>
        </row>
        <row r="25">
          <cell r="G25" t="str">
            <v>105323-CES. DR. SERGIO AGUILAR</v>
          </cell>
          <cell r="H25">
            <v>2366</v>
          </cell>
          <cell r="I25">
            <v>2366</v>
          </cell>
        </row>
        <row r="26">
          <cell r="G26" t="str">
            <v>105404-P.S.R. EL TANGUE                         </v>
          </cell>
          <cell r="H26">
            <v>107</v>
          </cell>
          <cell r="I26">
            <v>107</v>
          </cell>
        </row>
        <row r="27">
          <cell r="G27" t="str">
            <v>105405-P.S.R. GUANAQUEROS</v>
          </cell>
          <cell r="H27">
            <v>103</v>
          </cell>
          <cell r="I27">
            <v>103</v>
          </cell>
        </row>
        <row r="28">
          <cell r="G28" t="str">
            <v>105406-P.S.R. PAN DE AZUCAR</v>
          </cell>
          <cell r="H28">
            <v>354</v>
          </cell>
          <cell r="I28">
            <v>354</v>
          </cell>
        </row>
        <row r="29">
          <cell r="G29" t="str">
            <v>105407-P.S.R. TAMBILLOS</v>
          </cell>
          <cell r="H29">
            <v>46</v>
          </cell>
          <cell r="I29">
            <v>46</v>
          </cell>
        </row>
        <row r="30">
          <cell r="G30" t="str">
            <v>105705-CECOF EL ALBA</v>
          </cell>
          <cell r="H30">
            <v>111</v>
          </cell>
          <cell r="I30">
            <v>111</v>
          </cell>
        </row>
        <row r="31">
          <cell r="G31" t="str">
            <v>04103-ANDACOLLO</v>
          </cell>
          <cell r="H31">
            <v>454</v>
          </cell>
          <cell r="I31">
            <v>454</v>
          </cell>
        </row>
        <row r="32">
          <cell r="G32" t="str">
            <v>105106-HOSPITAL ANDACOLLO</v>
          </cell>
          <cell r="H32">
            <v>454</v>
          </cell>
          <cell r="I32">
            <v>454</v>
          </cell>
        </row>
        <row r="33">
          <cell r="G33" t="str">
            <v>04104-LA HIGUERA</v>
          </cell>
          <cell r="H33">
            <v>192</v>
          </cell>
          <cell r="I33">
            <v>192</v>
          </cell>
        </row>
        <row r="34">
          <cell r="G34" t="str">
            <v>105314-CES. LA HIGUERA</v>
          </cell>
          <cell r="H34">
            <v>54</v>
          </cell>
          <cell r="I34">
            <v>54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231</v>
          </cell>
          <cell r="I38">
            <v>231</v>
          </cell>
        </row>
        <row r="39">
          <cell r="G39" t="str">
            <v>105306-CES. PAIHUANO</v>
          </cell>
          <cell r="H39">
            <v>124</v>
          </cell>
          <cell r="I39">
            <v>124</v>
          </cell>
        </row>
        <row r="40">
          <cell r="G40" t="str">
            <v>105475-P.S.R. HORCON</v>
          </cell>
          <cell r="H40">
            <v>41</v>
          </cell>
          <cell r="I40">
            <v>41</v>
          </cell>
        </row>
        <row r="41">
          <cell r="G41" t="str">
            <v>105476-P.S.R. MONTE GRANDE</v>
          </cell>
          <cell r="H41">
            <v>12</v>
          </cell>
          <cell r="I41">
            <v>12</v>
          </cell>
        </row>
        <row r="42">
          <cell r="G42" t="str">
            <v>105477-P.S.R. PISCO ELQUI</v>
          </cell>
          <cell r="H42">
            <v>54</v>
          </cell>
          <cell r="I42">
            <v>54</v>
          </cell>
        </row>
        <row r="43">
          <cell r="G43" t="str">
            <v>04106-VICUÑA</v>
          </cell>
          <cell r="H43">
            <v>1398</v>
          </cell>
          <cell r="I43">
            <v>1398</v>
          </cell>
        </row>
        <row r="44">
          <cell r="G44" t="str">
            <v>105107-HOSPITAL VICUÑA</v>
          </cell>
          <cell r="H44">
            <v>718</v>
          </cell>
          <cell r="I44">
            <v>718</v>
          </cell>
        </row>
        <row r="45">
          <cell r="G45" t="str">
            <v>105467-P.S.R. DIAGUITAS</v>
          </cell>
          <cell r="H45">
            <v>79</v>
          </cell>
          <cell r="I45">
            <v>79</v>
          </cell>
        </row>
        <row r="46">
          <cell r="G46" t="str">
            <v>105468-P.S.R. EL MOLLE</v>
          </cell>
          <cell r="H46">
            <v>45</v>
          </cell>
          <cell r="I46">
            <v>45</v>
          </cell>
        </row>
        <row r="47">
          <cell r="G47" t="str">
            <v>105469-P.S.R. EL TAMBO</v>
          </cell>
          <cell r="H47">
            <v>81</v>
          </cell>
          <cell r="I47">
            <v>81</v>
          </cell>
        </row>
        <row r="48">
          <cell r="G48" t="str">
            <v>105470-P.S.R. HUANTA</v>
          </cell>
          <cell r="H48">
            <v>5</v>
          </cell>
          <cell r="I48">
            <v>5</v>
          </cell>
        </row>
        <row r="49">
          <cell r="G49" t="str">
            <v>105471-P.S.R. PERALILLO</v>
          </cell>
          <cell r="H49">
            <v>125</v>
          </cell>
          <cell r="I49">
            <v>125</v>
          </cell>
        </row>
        <row r="50">
          <cell r="G50" t="str">
            <v>105472-P.S.R. RIVADAVIA</v>
          </cell>
          <cell r="H50">
            <v>59</v>
          </cell>
          <cell r="I50">
            <v>59</v>
          </cell>
        </row>
        <row r="51">
          <cell r="G51" t="str">
            <v>105473-P.S.R. TALCUNA</v>
          </cell>
          <cell r="H51">
            <v>53</v>
          </cell>
          <cell r="I51">
            <v>53</v>
          </cell>
        </row>
        <row r="52">
          <cell r="G52" t="str">
            <v>105474-P.S.R. CHAPILCA</v>
          </cell>
          <cell r="H52">
            <v>23</v>
          </cell>
          <cell r="I52">
            <v>23</v>
          </cell>
        </row>
        <row r="53">
          <cell r="G53" t="str">
            <v>105502-P.S.R. CALINGASTA</v>
          </cell>
          <cell r="H53">
            <v>185</v>
          </cell>
          <cell r="I53">
            <v>185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1336</v>
          </cell>
          <cell r="I55">
            <v>1336</v>
          </cell>
        </row>
        <row r="56">
          <cell r="G56" t="str">
            <v>105103-HOSPITAL ILLAPEL</v>
          </cell>
          <cell r="H56">
            <v>820</v>
          </cell>
          <cell r="I56">
            <v>820</v>
          </cell>
        </row>
        <row r="57">
          <cell r="G57" t="str">
            <v>105326-CESFAM SAN RAFAEL</v>
          </cell>
          <cell r="H57">
            <v>200</v>
          </cell>
          <cell r="I57">
            <v>200</v>
          </cell>
        </row>
        <row r="58">
          <cell r="G58" t="str">
            <v>105443-P.S.R. CARCAMO                   </v>
          </cell>
          <cell r="H58">
            <v>41</v>
          </cell>
          <cell r="I58">
            <v>41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25</v>
          </cell>
          <cell r="I60">
            <v>25</v>
          </cell>
        </row>
        <row r="61">
          <cell r="G61" t="str">
            <v>105446-P.S.R. MATANCILLA</v>
          </cell>
          <cell r="H61">
            <v>4</v>
          </cell>
          <cell r="I61">
            <v>4</v>
          </cell>
        </row>
        <row r="62">
          <cell r="G62" t="str">
            <v>105447-P.S.R. PERALILLO</v>
          </cell>
          <cell r="H62">
            <v>26</v>
          </cell>
          <cell r="I62">
            <v>26</v>
          </cell>
        </row>
        <row r="63">
          <cell r="G63" t="str">
            <v>105448-P.S.R. SANTA VIRGINIA</v>
          </cell>
          <cell r="H63">
            <v>16</v>
          </cell>
          <cell r="I63">
            <v>16</v>
          </cell>
        </row>
        <row r="64">
          <cell r="G64" t="str">
            <v>105449-P.S.R. TUNGA NORTE</v>
          </cell>
          <cell r="H64">
            <v>10</v>
          </cell>
          <cell r="I64">
            <v>10</v>
          </cell>
        </row>
        <row r="65">
          <cell r="G65" t="str">
            <v>105485-P.S.R. PLAN DE HORNOS</v>
          </cell>
          <cell r="H65">
            <v>34</v>
          </cell>
          <cell r="I65">
            <v>34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83</v>
          </cell>
          <cell r="I67">
            <v>83</v>
          </cell>
        </row>
        <row r="68">
          <cell r="G68" t="str">
            <v>105496-P.S.R. PINTACURA SUR</v>
          </cell>
          <cell r="H68">
            <v>15</v>
          </cell>
          <cell r="I68">
            <v>15</v>
          </cell>
        </row>
        <row r="69">
          <cell r="G69" t="str">
            <v>105504-P.S.R. SOCAVON</v>
          </cell>
          <cell r="H69">
            <v>20</v>
          </cell>
          <cell r="I69">
            <v>20</v>
          </cell>
        </row>
        <row r="70">
          <cell r="G70" t="str">
            <v>04202-CANELA</v>
          </cell>
          <cell r="H70">
            <v>434</v>
          </cell>
          <cell r="I70">
            <v>434</v>
          </cell>
        </row>
        <row r="71">
          <cell r="G71" t="str">
            <v>105309-CES. RURAL CANELA</v>
          </cell>
          <cell r="H71">
            <v>205</v>
          </cell>
          <cell r="I71">
            <v>205</v>
          </cell>
        </row>
        <row r="72">
          <cell r="G72" t="str">
            <v>105450-P.S.R. MINCHA NORTE            </v>
          </cell>
          <cell r="H72">
            <v>89</v>
          </cell>
          <cell r="I72">
            <v>89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60</v>
          </cell>
          <cell r="I74">
            <v>60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31</v>
          </cell>
          <cell r="I76">
            <v>31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951</v>
          </cell>
          <cell r="I81">
            <v>951</v>
          </cell>
        </row>
        <row r="82">
          <cell r="G82" t="str">
            <v>105108-HOSPITAL LOS VILOS</v>
          </cell>
          <cell r="H82">
            <v>694</v>
          </cell>
          <cell r="I82">
            <v>694</v>
          </cell>
        </row>
        <row r="83">
          <cell r="G83" t="str">
            <v>105478-P.S.R. CAIMANES                   </v>
          </cell>
          <cell r="H83">
            <v>125</v>
          </cell>
          <cell r="I83">
            <v>125</v>
          </cell>
        </row>
        <row r="84">
          <cell r="G84" t="str">
            <v>105479-P.S.R. GUANGUALI</v>
          </cell>
          <cell r="H84">
            <v>26</v>
          </cell>
          <cell r="I84">
            <v>26</v>
          </cell>
        </row>
        <row r="85">
          <cell r="G85" t="str">
            <v>105480-P.S.R. QUILIMARI</v>
          </cell>
          <cell r="H85">
            <v>81</v>
          </cell>
          <cell r="I85">
            <v>81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17</v>
          </cell>
          <cell r="I87">
            <v>17</v>
          </cell>
        </row>
        <row r="88">
          <cell r="G88" t="str">
            <v>04204-SALAMANCA</v>
          </cell>
          <cell r="H88">
            <v>1297</v>
          </cell>
          <cell r="I88">
            <v>1297</v>
          </cell>
        </row>
        <row r="89">
          <cell r="G89" t="str">
            <v>105104-HOSPITAL SALAMANCA</v>
          </cell>
          <cell r="H89">
            <v>641</v>
          </cell>
          <cell r="I89">
            <v>641</v>
          </cell>
        </row>
        <row r="90">
          <cell r="G90" t="str">
            <v>105452-P.S.R. CUNCUMEN                 </v>
          </cell>
          <cell r="H90">
            <v>290</v>
          </cell>
          <cell r="I90">
            <v>290</v>
          </cell>
        </row>
        <row r="91">
          <cell r="G91" t="str">
            <v>105453-P.S.R. TRANQUILLA</v>
          </cell>
          <cell r="H91">
            <v>38</v>
          </cell>
          <cell r="I91">
            <v>38</v>
          </cell>
        </row>
        <row r="92">
          <cell r="G92" t="str">
            <v>105454-P.S.R. CUNLAGUA</v>
          </cell>
          <cell r="H92">
            <v>16</v>
          </cell>
          <cell r="I92">
            <v>16</v>
          </cell>
        </row>
        <row r="93">
          <cell r="G93" t="str">
            <v>105455-P.S.R. CHILLEPIN</v>
          </cell>
          <cell r="H93">
            <v>63</v>
          </cell>
          <cell r="I93">
            <v>63</v>
          </cell>
        </row>
        <row r="94">
          <cell r="G94" t="str">
            <v>105456-P.S.R. LLIMPO</v>
          </cell>
          <cell r="H94">
            <v>48</v>
          </cell>
          <cell r="I94">
            <v>48</v>
          </cell>
        </row>
        <row r="95">
          <cell r="G95" t="str">
            <v>105457-P.S.R. SAN AGUSTIN</v>
          </cell>
          <cell r="H95">
            <v>36</v>
          </cell>
          <cell r="I95">
            <v>36</v>
          </cell>
        </row>
        <row r="96">
          <cell r="G96" t="str">
            <v>105458-P.S.R. TAHUINCO</v>
          </cell>
          <cell r="H96">
            <v>42</v>
          </cell>
          <cell r="I96">
            <v>42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20</v>
          </cell>
          <cell r="I98">
            <v>20</v>
          </cell>
        </row>
        <row r="99">
          <cell r="G99" t="str">
            <v>105501-P.S.R. ARBOLEDA GRANDE</v>
          </cell>
          <cell r="H99">
            <v>60</v>
          </cell>
          <cell r="I99">
            <v>60</v>
          </cell>
        </row>
        <row r="100">
          <cell r="G100" t="str">
            <v>04301-OVALLE</v>
          </cell>
          <cell r="H100">
            <v>5056</v>
          </cell>
          <cell r="I100">
            <v>5056</v>
          </cell>
        </row>
        <row r="101">
          <cell r="G101" t="str">
            <v>105315-CES. RURAL C. DE TAMAYA</v>
          </cell>
          <cell r="H101">
            <v>273</v>
          </cell>
          <cell r="I101">
            <v>273</v>
          </cell>
        </row>
        <row r="102">
          <cell r="G102" t="str">
            <v>105317-CES. JORGE JORDAN D.</v>
          </cell>
          <cell r="H102">
            <v>1328</v>
          </cell>
          <cell r="I102">
            <v>1328</v>
          </cell>
        </row>
        <row r="103">
          <cell r="G103" t="str">
            <v>105322-CES. MARCOS MACUADA</v>
          </cell>
          <cell r="H103">
            <v>1855</v>
          </cell>
          <cell r="I103">
            <v>1855</v>
          </cell>
        </row>
        <row r="104">
          <cell r="G104" t="str">
            <v>105324-CES. SOTAQUI</v>
          </cell>
          <cell r="H104">
            <v>336</v>
          </cell>
          <cell r="I104">
            <v>336</v>
          </cell>
        </row>
        <row r="105">
          <cell r="G105" t="str">
            <v>105415-P.S.R. BARRAZA</v>
          </cell>
          <cell r="H105">
            <v>80</v>
          </cell>
          <cell r="I105">
            <v>80</v>
          </cell>
        </row>
        <row r="106">
          <cell r="G106" t="str">
            <v>105416-P.S.R. CAMARICO                  </v>
          </cell>
          <cell r="H106">
            <v>96</v>
          </cell>
          <cell r="I106">
            <v>96</v>
          </cell>
        </row>
        <row r="107">
          <cell r="G107" t="str">
            <v>105417-P.S.R. ALCONES BAJOS</v>
          </cell>
          <cell r="H107">
            <v>29</v>
          </cell>
          <cell r="I107">
            <v>29</v>
          </cell>
        </row>
        <row r="108">
          <cell r="G108" t="str">
            <v>105419-P.S.R. LAS SOSSAS</v>
          </cell>
          <cell r="H108">
            <v>42</v>
          </cell>
          <cell r="I108">
            <v>42</v>
          </cell>
        </row>
        <row r="109">
          <cell r="G109" t="str">
            <v>105420-P.S.R. LIMARI</v>
          </cell>
          <cell r="H109">
            <v>108</v>
          </cell>
          <cell r="I109">
            <v>108</v>
          </cell>
        </row>
        <row r="110">
          <cell r="G110" t="str">
            <v>105422-P.S.R. HORNILLOS</v>
          </cell>
          <cell r="H110">
            <v>21</v>
          </cell>
          <cell r="I110">
            <v>21</v>
          </cell>
        </row>
        <row r="111">
          <cell r="G111" t="str">
            <v>105437-P.S.R. CHALINGA</v>
          </cell>
          <cell r="H111">
            <v>33</v>
          </cell>
          <cell r="I111">
            <v>33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93</v>
          </cell>
          <cell r="I113">
            <v>93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293</v>
          </cell>
          <cell r="I115">
            <v>293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200258-CECOF LOS COPIHUES</v>
          </cell>
          <cell r="H117">
            <v>70</v>
          </cell>
          <cell r="I117">
            <v>70</v>
          </cell>
        </row>
        <row r="118">
          <cell r="G118" t="str">
            <v>04302-COMBARBALÁ</v>
          </cell>
          <cell r="H118">
            <v>684</v>
          </cell>
          <cell r="I118">
            <v>684</v>
          </cell>
        </row>
        <row r="119">
          <cell r="G119" t="str">
            <v>105105-HOSPITAL COMBARBALA</v>
          </cell>
          <cell r="H119">
            <v>356</v>
          </cell>
          <cell r="I119">
            <v>356</v>
          </cell>
        </row>
        <row r="120">
          <cell r="G120" t="str">
            <v>105433-P.S.R. SAN LORENZO</v>
          </cell>
          <cell r="H120">
            <v>4</v>
          </cell>
          <cell r="I120">
            <v>4</v>
          </cell>
        </row>
        <row r="121">
          <cell r="G121" t="str">
            <v>105434-P.S.R. SAN MARCOS</v>
          </cell>
          <cell r="H121">
            <v>39</v>
          </cell>
          <cell r="I121">
            <v>39</v>
          </cell>
        </row>
        <row r="122">
          <cell r="G122" t="str">
            <v>105441-P.S.R. MANQUEHUA</v>
          </cell>
          <cell r="H122">
            <v>35</v>
          </cell>
          <cell r="I122">
            <v>35</v>
          </cell>
        </row>
        <row r="123">
          <cell r="G123" t="str">
            <v>105459-P.S.R. BARRANCAS                </v>
          </cell>
          <cell r="H123">
            <v>37</v>
          </cell>
          <cell r="I123">
            <v>37</v>
          </cell>
        </row>
        <row r="124">
          <cell r="G124" t="str">
            <v>105460-P.S.R. COGOTI 18</v>
          </cell>
          <cell r="H124">
            <v>50</v>
          </cell>
          <cell r="I124">
            <v>50</v>
          </cell>
        </row>
        <row r="125">
          <cell r="G125" t="str">
            <v>105461-P.S.R. EL HUACHO</v>
          </cell>
          <cell r="H125">
            <v>13</v>
          </cell>
          <cell r="I125">
            <v>13</v>
          </cell>
        </row>
        <row r="126">
          <cell r="G126" t="str">
            <v>105462-P.S.R. EL SAUCE</v>
          </cell>
          <cell r="H126">
            <v>32</v>
          </cell>
          <cell r="I126">
            <v>32</v>
          </cell>
        </row>
        <row r="127">
          <cell r="G127" t="str">
            <v>105463-P.S.R. QUILITAPIA</v>
          </cell>
          <cell r="H127">
            <v>58</v>
          </cell>
          <cell r="I127">
            <v>58</v>
          </cell>
        </row>
        <row r="128">
          <cell r="G128" t="str">
            <v>105464-P.S.R. LA LIGUA</v>
          </cell>
          <cell r="H128">
            <v>27</v>
          </cell>
          <cell r="I128">
            <v>27</v>
          </cell>
        </row>
        <row r="129">
          <cell r="G129" t="str">
            <v>105465-P.S.R. RAMADILLA</v>
          </cell>
          <cell r="H129">
            <v>14</v>
          </cell>
          <cell r="I129">
            <v>14</v>
          </cell>
        </row>
        <row r="130">
          <cell r="G130" t="str">
            <v>105466-P.S.R. VALLE HERMOSO</v>
          </cell>
          <cell r="H130">
            <v>15</v>
          </cell>
          <cell r="I130">
            <v>15</v>
          </cell>
        </row>
        <row r="131">
          <cell r="G131" t="str">
            <v>105490-P.S.R. EL DURAZNO</v>
          </cell>
          <cell r="H131">
            <v>4</v>
          </cell>
          <cell r="I131">
            <v>4</v>
          </cell>
        </row>
        <row r="132">
          <cell r="G132" t="str">
            <v>04304-MONTE PATRIA</v>
          </cell>
          <cell r="H132">
            <v>1518</v>
          </cell>
          <cell r="I132">
            <v>1518</v>
          </cell>
        </row>
        <row r="133">
          <cell r="G133" t="str">
            <v>105307-CES. RURAL MONTE PATRIA</v>
          </cell>
          <cell r="H133">
            <v>448</v>
          </cell>
          <cell r="I133">
            <v>448</v>
          </cell>
        </row>
        <row r="134">
          <cell r="G134" t="str">
            <v>105311-CES. RURAL CHAÑARAL ALTO</v>
          </cell>
          <cell r="H134">
            <v>179</v>
          </cell>
          <cell r="I134">
            <v>179</v>
          </cell>
        </row>
        <row r="135">
          <cell r="G135" t="str">
            <v>105312-CES. RURAL CAREN</v>
          </cell>
          <cell r="H135">
            <v>128</v>
          </cell>
          <cell r="I135">
            <v>128</v>
          </cell>
        </row>
        <row r="136">
          <cell r="G136" t="str">
            <v>105318-CES. RURAL EL PALQUI</v>
          </cell>
          <cell r="H136">
            <v>438</v>
          </cell>
          <cell r="I136">
            <v>438</v>
          </cell>
        </row>
        <row r="137">
          <cell r="G137" t="str">
            <v>105425-P.S.R. CHILECITO</v>
          </cell>
          <cell r="H137">
            <v>30</v>
          </cell>
          <cell r="I137">
            <v>30</v>
          </cell>
        </row>
        <row r="138">
          <cell r="G138" t="str">
            <v>105427-P.S.R. HACIENDA VALDIVIA</v>
          </cell>
          <cell r="H138">
            <v>29</v>
          </cell>
          <cell r="I138">
            <v>29</v>
          </cell>
        </row>
        <row r="139">
          <cell r="G139" t="str">
            <v>105428-P.S.R. HUATULAME</v>
          </cell>
          <cell r="H139">
            <v>60</v>
          </cell>
          <cell r="I139">
            <v>60</v>
          </cell>
        </row>
        <row r="140">
          <cell r="G140" t="str">
            <v>105430-P.S.R. MIALQUI</v>
          </cell>
          <cell r="H140">
            <v>22</v>
          </cell>
          <cell r="I140">
            <v>22</v>
          </cell>
        </row>
        <row r="141">
          <cell r="G141" t="str">
            <v>105431-P.S.R. PEDREGAL</v>
          </cell>
          <cell r="H141">
            <v>38</v>
          </cell>
          <cell r="I141">
            <v>38</v>
          </cell>
        </row>
        <row r="142">
          <cell r="G142" t="str">
            <v>105432-P.S.R. RAPEL</v>
          </cell>
          <cell r="H142">
            <v>48</v>
          </cell>
          <cell r="I142">
            <v>48</v>
          </cell>
        </row>
        <row r="143">
          <cell r="G143" t="str">
            <v>105435-P.S.R. TULAHUEN</v>
          </cell>
          <cell r="H143">
            <v>70</v>
          </cell>
          <cell r="I143">
            <v>70</v>
          </cell>
        </row>
        <row r="144">
          <cell r="G144" t="str">
            <v>105436-P.S.R. EL MAITEN</v>
          </cell>
          <cell r="H144">
            <v>20</v>
          </cell>
          <cell r="I144">
            <v>20</v>
          </cell>
        </row>
        <row r="145">
          <cell r="G145" t="str">
            <v>105489-P.S.R. RAMADAS DE TULAHUEN</v>
          </cell>
          <cell r="H145">
            <v>8</v>
          </cell>
          <cell r="I145">
            <v>8</v>
          </cell>
        </row>
        <row r="146">
          <cell r="G146" t="str">
            <v>04304-PUNITAQUI</v>
          </cell>
          <cell r="H146">
            <v>646</v>
          </cell>
          <cell r="I146">
            <v>646</v>
          </cell>
        </row>
        <row r="147">
          <cell r="G147" t="str">
            <v>105308-CES. RURAL PUNITAQUI</v>
          </cell>
          <cell r="H147">
            <v>574</v>
          </cell>
          <cell r="I147">
            <v>574</v>
          </cell>
        </row>
        <row r="148">
          <cell r="G148" t="str">
            <v>105440-P.S.R. DIVISADERO</v>
          </cell>
          <cell r="H148">
            <v>64</v>
          </cell>
          <cell r="I148">
            <v>64</v>
          </cell>
        </row>
        <row r="149">
          <cell r="G149" t="str">
            <v>105508-P.S.R. EL PARRAL DE QUILES  </v>
          </cell>
          <cell r="H149">
            <v>8</v>
          </cell>
          <cell r="I149">
            <v>8</v>
          </cell>
        </row>
        <row r="150">
          <cell r="G150" t="str">
            <v>04305-RIO HURTADO</v>
          </cell>
          <cell r="H150">
            <v>265</v>
          </cell>
          <cell r="I150">
            <v>265</v>
          </cell>
        </row>
        <row r="151">
          <cell r="G151" t="str">
            <v>105310-CES. RURAL PICHASCA</v>
          </cell>
          <cell r="H151">
            <v>119</v>
          </cell>
          <cell r="I151">
            <v>119</v>
          </cell>
        </row>
        <row r="152">
          <cell r="G152" t="str">
            <v>105409-P.S.R. EL CHAÑAR</v>
          </cell>
          <cell r="H152">
            <v>17</v>
          </cell>
          <cell r="I152">
            <v>17</v>
          </cell>
        </row>
        <row r="153">
          <cell r="G153" t="str">
            <v>105410-P.S.R. HURTADO</v>
          </cell>
          <cell r="H153">
            <v>22</v>
          </cell>
          <cell r="I153">
            <v>22</v>
          </cell>
        </row>
        <row r="154">
          <cell r="G154" t="str">
            <v>105411-P.S.R. LAS BREAS</v>
          </cell>
          <cell r="H154">
            <v>10</v>
          </cell>
          <cell r="I154">
            <v>10</v>
          </cell>
        </row>
        <row r="155">
          <cell r="G155" t="str">
            <v>105413-P.S.R. SAMO ALTO</v>
          </cell>
          <cell r="H155">
            <v>50</v>
          </cell>
          <cell r="I155">
            <v>50</v>
          </cell>
        </row>
        <row r="156">
          <cell r="G156" t="str">
            <v>105414-P.S.R. SERON</v>
          </cell>
          <cell r="H156">
            <v>29</v>
          </cell>
          <cell r="I156">
            <v>29</v>
          </cell>
        </row>
        <row r="157">
          <cell r="G157" t="str">
            <v>105503-P.S.R. TABAQUEROS</v>
          </cell>
          <cell r="H157">
            <v>18</v>
          </cell>
          <cell r="I157">
            <v>18</v>
          </cell>
        </row>
        <row r="158">
          <cell r="G158" t="str">
            <v>Total general</v>
          </cell>
          <cell r="H158">
            <v>33211</v>
          </cell>
          <cell r="I158">
            <v>33211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18690</v>
          </cell>
          <cell r="I4">
            <v>18690</v>
          </cell>
        </row>
        <row r="5">
          <cell r="G5" t="str">
            <v>105300-CES. CARDENAL CARO</v>
          </cell>
          <cell r="H5">
            <v>3914</v>
          </cell>
          <cell r="I5">
            <v>3914</v>
          </cell>
        </row>
        <row r="6">
          <cell r="G6" t="str">
            <v>105301-CES. LAS COMPAÑIAS</v>
          </cell>
          <cell r="H6">
            <v>2813</v>
          </cell>
          <cell r="I6">
            <v>2813</v>
          </cell>
        </row>
        <row r="7">
          <cell r="G7" t="str">
            <v>105302-CES. PEDRO AGUIRRE C.</v>
          </cell>
          <cell r="H7">
            <v>2982</v>
          </cell>
          <cell r="I7">
            <v>2982</v>
          </cell>
        </row>
        <row r="8">
          <cell r="G8" t="str">
            <v>105313-CES. SCHAFFHAUSER</v>
          </cell>
          <cell r="H8">
            <v>3366</v>
          </cell>
          <cell r="I8">
            <v>3366</v>
          </cell>
        </row>
        <row r="9">
          <cell r="G9" t="str">
            <v>105319-CES. CARDENAL R.S.H.</v>
          </cell>
          <cell r="H9">
            <v>2393</v>
          </cell>
          <cell r="I9">
            <v>2393</v>
          </cell>
        </row>
        <row r="10">
          <cell r="G10" t="str">
            <v>105325-CESFAM JUAN PABLO II</v>
          </cell>
          <cell r="H10">
            <v>1539</v>
          </cell>
          <cell r="I10">
            <v>1539</v>
          </cell>
        </row>
        <row r="11">
          <cell r="G11" t="str">
            <v>105400-P.S.R. ALGARROBITO            </v>
          </cell>
          <cell r="H11">
            <v>642</v>
          </cell>
          <cell r="I11">
            <v>642</v>
          </cell>
        </row>
        <row r="12">
          <cell r="G12" t="str">
            <v>105401-P.S.R. LAS ROJAS</v>
          </cell>
          <cell r="H12">
            <v>94</v>
          </cell>
          <cell r="I12">
            <v>94</v>
          </cell>
        </row>
        <row r="13">
          <cell r="G13" t="str">
            <v>105402-P.S.R. EL ROMERO</v>
          </cell>
          <cell r="H13">
            <v>89</v>
          </cell>
          <cell r="I13">
            <v>89</v>
          </cell>
        </row>
        <row r="14">
          <cell r="G14" t="str">
            <v>105499-P.S.R. LAMBERT</v>
          </cell>
          <cell r="H14">
            <v>73</v>
          </cell>
          <cell r="I14">
            <v>73</v>
          </cell>
        </row>
        <row r="15">
          <cell r="G15" t="str">
            <v>105700-CECOF VILLA EL INDIO</v>
          </cell>
          <cell r="H15">
            <v>377</v>
          </cell>
          <cell r="I15">
            <v>377</v>
          </cell>
        </row>
        <row r="16">
          <cell r="G16" t="str">
            <v>105701-CECOF VILLA ALEMANIA</v>
          </cell>
          <cell r="H16">
            <v>122</v>
          </cell>
          <cell r="I16">
            <v>122</v>
          </cell>
        </row>
        <row r="17">
          <cell r="G17" t="str">
            <v>105702-CECOF VILLA LAMBERT</v>
          </cell>
          <cell r="H17">
            <v>286</v>
          </cell>
          <cell r="I17">
            <v>286</v>
          </cell>
        </row>
        <row r="18">
          <cell r="G18" t="str">
            <v>04102-COQUIMBO</v>
          </cell>
          <cell r="H18">
            <v>19095</v>
          </cell>
          <cell r="I18">
            <v>19095</v>
          </cell>
        </row>
        <row r="19">
          <cell r="G19" t="str">
            <v>105100-HOSPITAL COQUIMBO</v>
          </cell>
          <cell r="H19">
            <v>89</v>
          </cell>
          <cell r="I19">
            <v>89</v>
          </cell>
        </row>
        <row r="20">
          <cell r="G20" t="str">
            <v>105303-CES. SAN JUAN</v>
          </cell>
          <cell r="H20">
            <v>3478</v>
          </cell>
          <cell r="I20">
            <v>3478</v>
          </cell>
        </row>
        <row r="21">
          <cell r="G21" t="str">
            <v>105304-CES. SANTA CECILIA</v>
          </cell>
          <cell r="H21">
            <v>2418</v>
          </cell>
          <cell r="I21">
            <v>2418</v>
          </cell>
        </row>
        <row r="22">
          <cell r="G22" t="str">
            <v>105305-CES. TIERRAS BLANCAS</v>
          </cell>
          <cell r="H22">
            <v>6364</v>
          </cell>
          <cell r="I22">
            <v>6364</v>
          </cell>
        </row>
        <row r="23">
          <cell r="G23" t="str">
            <v>105321-CES. RURAL  TONGOY</v>
          </cell>
          <cell r="H23">
            <v>653</v>
          </cell>
          <cell r="I23">
            <v>653</v>
          </cell>
        </row>
        <row r="24">
          <cell r="G24" t="str">
            <v>105323-CES. DR. SERGIO AGUILAR</v>
          </cell>
          <cell r="H24">
            <v>4582</v>
          </cell>
          <cell r="I24">
            <v>4582</v>
          </cell>
        </row>
        <row r="25">
          <cell r="G25" t="str">
            <v>105404-P.S.R. EL TANGUE                         </v>
          </cell>
          <cell r="H25">
            <v>257</v>
          </cell>
          <cell r="I25">
            <v>257</v>
          </cell>
        </row>
        <row r="26">
          <cell r="G26" t="str">
            <v>105405-P.S.R. GUANAQUEROS</v>
          </cell>
          <cell r="H26">
            <v>257</v>
          </cell>
          <cell r="I26">
            <v>257</v>
          </cell>
        </row>
        <row r="27">
          <cell r="G27" t="str">
            <v>105406-P.S.R. PAN DE AZUCAR</v>
          </cell>
          <cell r="H27">
            <v>696</v>
          </cell>
          <cell r="I27">
            <v>696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212</v>
          </cell>
          <cell r="I29">
            <v>212</v>
          </cell>
        </row>
        <row r="30">
          <cell r="G30" t="str">
            <v>04103-ANDACOLLO</v>
          </cell>
          <cell r="H30">
            <v>1136</v>
          </cell>
          <cell r="I30">
            <v>1136</v>
          </cell>
        </row>
        <row r="31">
          <cell r="G31" t="str">
            <v>105106-HOSPITAL ANDACOLLO</v>
          </cell>
          <cell r="H31">
            <v>1136</v>
          </cell>
          <cell r="I31">
            <v>1136</v>
          </cell>
        </row>
        <row r="32">
          <cell r="G32" t="str">
            <v>04104-LA HIGUERA</v>
          </cell>
          <cell r="H32">
            <v>418</v>
          </cell>
          <cell r="I32">
            <v>418</v>
          </cell>
        </row>
        <row r="33">
          <cell r="G33" t="str">
            <v>105314-CES. LA HIGUERA</v>
          </cell>
          <cell r="H33">
            <v>149</v>
          </cell>
          <cell r="I33">
            <v>149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86</v>
          </cell>
          <cell r="I36">
            <v>86</v>
          </cell>
        </row>
        <row r="37">
          <cell r="G37" t="str">
            <v>04105-PAIHUANO</v>
          </cell>
          <cell r="H37">
            <v>648</v>
          </cell>
          <cell r="I37">
            <v>648</v>
          </cell>
        </row>
        <row r="38">
          <cell r="G38" t="str">
            <v>105306-CES. PAIHUANO</v>
          </cell>
          <cell r="H38">
            <v>331</v>
          </cell>
          <cell r="I38">
            <v>331</v>
          </cell>
        </row>
        <row r="39">
          <cell r="G39" t="str">
            <v>105475-P.S.R. HORCON</v>
          </cell>
          <cell r="H39">
            <v>102</v>
          </cell>
          <cell r="I39">
            <v>102</v>
          </cell>
        </row>
        <row r="40">
          <cell r="G40" t="str">
            <v>105476-P.S.R. MONTE GRANDE</v>
          </cell>
          <cell r="H40">
            <v>66</v>
          </cell>
          <cell r="I40">
            <v>66</v>
          </cell>
        </row>
        <row r="41">
          <cell r="G41" t="str">
            <v>105477-P.S.R. PISCO ELQUI</v>
          </cell>
          <cell r="H41">
            <v>149</v>
          </cell>
          <cell r="I41">
            <v>149</v>
          </cell>
        </row>
        <row r="42">
          <cell r="G42" t="str">
            <v>04106-VICUÑA</v>
          </cell>
          <cell r="H42">
            <v>2773</v>
          </cell>
          <cell r="I42">
            <v>2773</v>
          </cell>
        </row>
        <row r="43">
          <cell r="G43" t="str">
            <v>105107-HOSPITAL VICUÑA</v>
          </cell>
          <cell r="H43">
            <v>1370</v>
          </cell>
          <cell r="I43">
            <v>1370</v>
          </cell>
        </row>
        <row r="44">
          <cell r="G44" t="str">
            <v>105467-P.S.R. DIAGUITAS</v>
          </cell>
          <cell r="H44">
            <v>157</v>
          </cell>
          <cell r="I44">
            <v>157</v>
          </cell>
        </row>
        <row r="45">
          <cell r="G45" t="str">
            <v>105468-P.S.R. EL MOLLE</v>
          </cell>
          <cell r="H45">
            <v>97</v>
          </cell>
          <cell r="I45">
            <v>97</v>
          </cell>
        </row>
        <row r="46">
          <cell r="G46" t="str">
            <v>105469-P.S.R. EL TAMBO</v>
          </cell>
          <cell r="H46">
            <v>188</v>
          </cell>
          <cell r="I46">
            <v>188</v>
          </cell>
        </row>
        <row r="47">
          <cell r="G47" t="str">
            <v>105470-P.S.R. HUANTA</v>
          </cell>
          <cell r="H47">
            <v>24</v>
          </cell>
          <cell r="I47">
            <v>24</v>
          </cell>
        </row>
        <row r="48">
          <cell r="G48" t="str">
            <v>105471-P.S.R. PERALILLO</v>
          </cell>
          <cell r="H48">
            <v>243</v>
          </cell>
          <cell r="I48">
            <v>243</v>
          </cell>
        </row>
        <row r="49">
          <cell r="G49" t="str">
            <v>105472-P.S.R. RIVADAVIA</v>
          </cell>
          <cell r="H49">
            <v>143</v>
          </cell>
          <cell r="I49">
            <v>143</v>
          </cell>
        </row>
        <row r="50">
          <cell r="G50" t="str">
            <v>105473-P.S.R. TALCUNA</v>
          </cell>
          <cell r="H50">
            <v>102</v>
          </cell>
          <cell r="I50">
            <v>102</v>
          </cell>
        </row>
        <row r="51">
          <cell r="G51" t="str">
            <v>105474-P.S.R. CHAPILCA</v>
          </cell>
          <cell r="H51">
            <v>53</v>
          </cell>
          <cell r="I51">
            <v>53</v>
          </cell>
        </row>
        <row r="52">
          <cell r="G52" t="str">
            <v>105502-P.S.R. CALINGASTA</v>
          </cell>
          <cell r="H52">
            <v>334</v>
          </cell>
          <cell r="I52">
            <v>334</v>
          </cell>
        </row>
        <row r="53">
          <cell r="G53" t="str">
            <v>105509-P.S.R. GUALLIGUAICA</v>
          </cell>
          <cell r="H53">
            <v>62</v>
          </cell>
          <cell r="I53">
            <v>62</v>
          </cell>
        </row>
        <row r="54">
          <cell r="G54" t="str">
            <v>04201-ILLAPEL</v>
          </cell>
          <cell r="H54">
            <v>3162</v>
          </cell>
          <cell r="I54">
            <v>3162</v>
          </cell>
        </row>
        <row r="55">
          <cell r="G55" t="str">
            <v>105103-HOSPITAL ILLAPEL</v>
          </cell>
          <cell r="H55">
            <v>1557</v>
          </cell>
          <cell r="I55">
            <v>1557</v>
          </cell>
        </row>
        <row r="56">
          <cell r="G56" t="str">
            <v>105326-CESFAM SAN RAFAEL</v>
          </cell>
          <cell r="H56">
            <v>570</v>
          </cell>
          <cell r="I56">
            <v>570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72</v>
          </cell>
          <cell r="I58">
            <v>72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19</v>
          </cell>
          <cell r="I60">
            <v>19</v>
          </cell>
        </row>
        <row r="61">
          <cell r="G61" t="str">
            <v>105447-P.S.R. PERALILLO</v>
          </cell>
          <cell r="H61">
            <v>74</v>
          </cell>
          <cell r="I61">
            <v>74</v>
          </cell>
        </row>
        <row r="62">
          <cell r="G62" t="str">
            <v>105448-P.S.R. SANTA VIRGINIA</v>
          </cell>
          <cell r="H62">
            <v>88</v>
          </cell>
          <cell r="I62">
            <v>88</v>
          </cell>
        </row>
        <row r="63">
          <cell r="G63" t="str">
            <v>105449-P.S.R. TUNGA NORTE</v>
          </cell>
          <cell r="H63">
            <v>39</v>
          </cell>
          <cell r="I63">
            <v>39</v>
          </cell>
        </row>
        <row r="64">
          <cell r="G64" t="str">
            <v>105485-P.S.R. PLAN DE HORNOS</v>
          </cell>
          <cell r="H64">
            <v>139</v>
          </cell>
          <cell r="I64">
            <v>139</v>
          </cell>
        </row>
        <row r="65">
          <cell r="G65" t="str">
            <v>105486-P.S.R. TUNGA SUR</v>
          </cell>
          <cell r="H65">
            <v>50</v>
          </cell>
          <cell r="I65">
            <v>50</v>
          </cell>
        </row>
        <row r="66">
          <cell r="G66" t="str">
            <v>105487-P.S.R. CAÑAS UNO</v>
          </cell>
          <cell r="H66">
            <v>200</v>
          </cell>
          <cell r="I66">
            <v>200</v>
          </cell>
        </row>
        <row r="67">
          <cell r="G67" t="str">
            <v>105496-P.S.R. PINTACURA SUR</v>
          </cell>
          <cell r="H67">
            <v>63</v>
          </cell>
          <cell r="I67">
            <v>63</v>
          </cell>
        </row>
        <row r="68">
          <cell r="G68" t="str">
            <v>105504-P.S.R. SOCAVON</v>
          </cell>
          <cell r="H68">
            <v>51</v>
          </cell>
          <cell r="I68">
            <v>51</v>
          </cell>
        </row>
        <row r="69">
          <cell r="G69" t="str">
            <v>04202-CANELA</v>
          </cell>
          <cell r="H69">
            <v>1374</v>
          </cell>
          <cell r="I69">
            <v>1374</v>
          </cell>
        </row>
        <row r="70">
          <cell r="G70" t="str">
            <v>105309-CES. RURAL CANELA</v>
          </cell>
          <cell r="H70">
            <v>528</v>
          </cell>
          <cell r="I70">
            <v>528</v>
          </cell>
        </row>
        <row r="71">
          <cell r="G71" t="str">
            <v>105450-P.S.R. MINCHA NORTE            </v>
          </cell>
          <cell r="H71">
            <v>333</v>
          </cell>
          <cell r="I71">
            <v>333</v>
          </cell>
        </row>
        <row r="72">
          <cell r="G72" t="str">
            <v>105451-P.S.R. AGUA FRIA</v>
          </cell>
          <cell r="H72">
            <v>79</v>
          </cell>
          <cell r="I72">
            <v>79</v>
          </cell>
        </row>
        <row r="73">
          <cell r="G73" t="str">
            <v>105482-P.S.R. CANELA ALTA</v>
          </cell>
          <cell r="H73">
            <v>174</v>
          </cell>
          <cell r="I73">
            <v>174</v>
          </cell>
        </row>
        <row r="74">
          <cell r="G74" t="str">
            <v>105483-P.S.R. LOS RULOS</v>
          </cell>
          <cell r="H74">
            <v>60</v>
          </cell>
          <cell r="I74">
            <v>60</v>
          </cell>
        </row>
        <row r="75">
          <cell r="G75" t="str">
            <v>105484-P.S.R. HUENTELAUQUEN</v>
          </cell>
          <cell r="H75">
            <v>106</v>
          </cell>
          <cell r="I75">
            <v>106</v>
          </cell>
        </row>
        <row r="76">
          <cell r="G76" t="str">
            <v>105488-P.S.R. ESPIRITU SANTO</v>
          </cell>
          <cell r="H76">
            <v>19</v>
          </cell>
          <cell r="I76">
            <v>19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19</v>
          </cell>
          <cell r="I78">
            <v>19</v>
          </cell>
        </row>
        <row r="79">
          <cell r="G79" t="str">
            <v>105498-P.S.R. QUEBRADA DE LINARES</v>
          </cell>
          <cell r="H79">
            <v>14</v>
          </cell>
          <cell r="I79">
            <v>14</v>
          </cell>
        </row>
        <row r="80">
          <cell r="G80" t="str">
            <v>04203-LOS VILOS</v>
          </cell>
          <cell r="H80">
            <v>2318</v>
          </cell>
          <cell r="I80">
            <v>2318</v>
          </cell>
        </row>
        <row r="81">
          <cell r="G81" t="str">
            <v>105108-HOSPITAL LOS VILOS</v>
          </cell>
          <cell r="H81">
            <v>1424</v>
          </cell>
          <cell r="I81">
            <v>1424</v>
          </cell>
        </row>
        <row r="82">
          <cell r="G82" t="str">
            <v>105478-P.S.R. CAIMANES                   </v>
          </cell>
          <cell r="H82">
            <v>423</v>
          </cell>
          <cell r="I82">
            <v>423</v>
          </cell>
        </row>
        <row r="83">
          <cell r="G83" t="str">
            <v>105479-P.S.R. GUANGUALI</v>
          </cell>
          <cell r="H83">
            <v>123</v>
          </cell>
          <cell r="I83">
            <v>123</v>
          </cell>
        </row>
        <row r="84">
          <cell r="G84" t="str">
            <v>105480-P.S.R. QUILIMARI</v>
          </cell>
          <cell r="H84">
            <v>234</v>
          </cell>
          <cell r="I84">
            <v>234</v>
          </cell>
        </row>
        <row r="85">
          <cell r="G85" t="str">
            <v>105481-P.S.R. TILAMA</v>
          </cell>
          <cell r="H85">
            <v>47</v>
          </cell>
          <cell r="I85">
            <v>47</v>
          </cell>
        </row>
        <row r="86">
          <cell r="G86" t="str">
            <v>105511-P.S.R. LOS CONDORES</v>
          </cell>
          <cell r="H86">
            <v>67</v>
          </cell>
          <cell r="I86">
            <v>67</v>
          </cell>
        </row>
        <row r="87">
          <cell r="G87" t="str">
            <v>04204-SALAMANCA</v>
          </cell>
          <cell r="H87">
            <v>3217</v>
          </cell>
          <cell r="I87">
            <v>3217</v>
          </cell>
        </row>
        <row r="88">
          <cell r="G88" t="str">
            <v>105104-HOSPITAL SALAMANCA</v>
          </cell>
          <cell r="H88">
            <v>1371</v>
          </cell>
          <cell r="I88">
            <v>1371</v>
          </cell>
        </row>
        <row r="89">
          <cell r="G89" t="str">
            <v>105452-P.S.R. CUNCUMEN                 </v>
          </cell>
          <cell r="H89">
            <v>849</v>
          </cell>
          <cell r="I89">
            <v>849</v>
          </cell>
        </row>
        <row r="90">
          <cell r="G90" t="str">
            <v>105453-P.S.R. TRANQUILLA</v>
          </cell>
          <cell r="H90">
            <v>124</v>
          </cell>
          <cell r="I90">
            <v>124</v>
          </cell>
        </row>
        <row r="91">
          <cell r="G91" t="str">
            <v>105454-P.S.R. CUNLAGUA</v>
          </cell>
          <cell r="H91">
            <v>63</v>
          </cell>
          <cell r="I91">
            <v>63</v>
          </cell>
        </row>
        <row r="92">
          <cell r="G92" t="str">
            <v>105455-P.S.R. CHILLEPIN</v>
          </cell>
          <cell r="H92">
            <v>143</v>
          </cell>
          <cell r="I92">
            <v>143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102</v>
          </cell>
          <cell r="I94">
            <v>102</v>
          </cell>
        </row>
        <row r="95">
          <cell r="G95" t="str">
            <v>105458-P.S.R. TAHUINCO</v>
          </cell>
          <cell r="H95">
            <v>98</v>
          </cell>
          <cell r="I95">
            <v>98</v>
          </cell>
        </row>
        <row r="96">
          <cell r="G96" t="str">
            <v>105491-P.S.R. QUELEN BAJO</v>
          </cell>
          <cell r="H96">
            <v>105</v>
          </cell>
          <cell r="I96">
            <v>105</v>
          </cell>
        </row>
        <row r="97">
          <cell r="G97" t="str">
            <v>105492-P.S.R. CAMISA</v>
          </cell>
          <cell r="H97">
            <v>99</v>
          </cell>
          <cell r="I97">
            <v>99</v>
          </cell>
        </row>
        <row r="98">
          <cell r="G98" t="str">
            <v>105501-P.S.R. ARBOLEDA GRANDE</v>
          </cell>
          <cell r="H98">
            <v>159</v>
          </cell>
          <cell r="I98">
            <v>159</v>
          </cell>
        </row>
        <row r="99">
          <cell r="G99" t="str">
            <v>04301-OVALLE</v>
          </cell>
          <cell r="H99">
            <v>11880</v>
          </cell>
          <cell r="I99">
            <v>11880</v>
          </cell>
        </row>
        <row r="100">
          <cell r="G100" t="str">
            <v>105315-CES. RURAL C. DE TAMAYA</v>
          </cell>
          <cell r="H100">
            <v>693</v>
          </cell>
          <cell r="I100">
            <v>693</v>
          </cell>
        </row>
        <row r="101">
          <cell r="G101" t="str">
            <v>105317-CES. JORGE JORDAN D.</v>
          </cell>
          <cell r="H101">
            <v>2639</v>
          </cell>
          <cell r="I101">
            <v>2639</v>
          </cell>
        </row>
        <row r="102">
          <cell r="G102" t="str">
            <v>105322-CES. MARCOS MACUADA</v>
          </cell>
          <cell r="H102">
            <v>4303</v>
          </cell>
          <cell r="I102">
            <v>4303</v>
          </cell>
        </row>
        <row r="103">
          <cell r="G103" t="str">
            <v>105324-CES. SOTAQUI</v>
          </cell>
          <cell r="H103">
            <v>785</v>
          </cell>
          <cell r="I103">
            <v>785</v>
          </cell>
        </row>
        <row r="104">
          <cell r="G104" t="str">
            <v>105415-P.S.R. BARRAZA</v>
          </cell>
          <cell r="H104">
            <v>236</v>
          </cell>
          <cell r="I104">
            <v>236</v>
          </cell>
        </row>
        <row r="105">
          <cell r="G105" t="str">
            <v>105416-P.S.R. CAMARICO                  </v>
          </cell>
          <cell r="H105">
            <v>275</v>
          </cell>
          <cell r="I105">
            <v>275</v>
          </cell>
        </row>
        <row r="106">
          <cell r="G106" t="str">
            <v>105417-P.S.R. ALCONES BAJOS</v>
          </cell>
          <cell r="H106">
            <v>162</v>
          </cell>
          <cell r="I106">
            <v>162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373</v>
          </cell>
          <cell r="I108">
            <v>373</v>
          </cell>
        </row>
        <row r="109">
          <cell r="G109" t="str">
            <v>105422-P.S.R. HORNILLOS</v>
          </cell>
          <cell r="H109">
            <v>83</v>
          </cell>
          <cell r="I109">
            <v>83</v>
          </cell>
        </row>
        <row r="110">
          <cell r="G110" t="str">
            <v>105437-P.S.R. CHALINGA</v>
          </cell>
          <cell r="H110">
            <v>155</v>
          </cell>
          <cell r="I110">
            <v>155</v>
          </cell>
        </row>
        <row r="111">
          <cell r="G111" t="str">
            <v>105439-P.S.R. CERRO BLANCO</v>
          </cell>
          <cell r="H111">
            <v>78</v>
          </cell>
          <cell r="I111">
            <v>78</v>
          </cell>
        </row>
        <row r="112">
          <cell r="G112" t="str">
            <v>105507-P.S.R. HUAMALATA</v>
          </cell>
          <cell r="H112">
            <v>287</v>
          </cell>
          <cell r="I112">
            <v>287</v>
          </cell>
        </row>
        <row r="113">
          <cell r="G113" t="str">
            <v>105510-P.S.R. RECOLETA</v>
          </cell>
          <cell r="H113">
            <v>261</v>
          </cell>
          <cell r="I113">
            <v>261</v>
          </cell>
        </row>
        <row r="114">
          <cell r="G114" t="str">
            <v>105722-CECOF SAN JOSE DE LA DEHESA</v>
          </cell>
          <cell r="H114">
            <v>635</v>
          </cell>
          <cell r="I114">
            <v>635</v>
          </cell>
        </row>
        <row r="115">
          <cell r="G115" t="str">
            <v>105723-CECOF LIMARI</v>
          </cell>
          <cell r="H115">
            <v>614</v>
          </cell>
          <cell r="I115">
            <v>614</v>
          </cell>
        </row>
        <row r="116">
          <cell r="G116" t="str">
            <v>200258-CECOF LOS COPIHUES</v>
          </cell>
          <cell r="H116">
            <v>206</v>
          </cell>
          <cell r="I116">
            <v>206</v>
          </cell>
        </row>
        <row r="117">
          <cell r="G117" t="str">
            <v>04302-COMBARBALÁ</v>
          </cell>
          <cell r="H117">
            <v>2064</v>
          </cell>
          <cell r="I117">
            <v>2064</v>
          </cell>
        </row>
        <row r="118">
          <cell r="G118" t="str">
            <v>105105-HOSPITAL COMBARBALA</v>
          </cell>
          <cell r="H118">
            <v>933</v>
          </cell>
          <cell r="I118">
            <v>933</v>
          </cell>
        </row>
        <row r="119">
          <cell r="G119" t="str">
            <v>105433-P.S.R. SAN LORENZO</v>
          </cell>
          <cell r="H119">
            <v>21</v>
          </cell>
          <cell r="I119">
            <v>21</v>
          </cell>
        </row>
        <row r="120">
          <cell r="G120" t="str">
            <v>105434-P.S.R. SAN MARCOS</v>
          </cell>
          <cell r="H120">
            <v>126</v>
          </cell>
          <cell r="I120">
            <v>126</v>
          </cell>
        </row>
        <row r="121">
          <cell r="G121" t="str">
            <v>105441-P.S.R. MANQUEHUA</v>
          </cell>
          <cell r="H121">
            <v>112</v>
          </cell>
          <cell r="I121">
            <v>112</v>
          </cell>
        </row>
        <row r="122">
          <cell r="G122" t="str">
            <v>105459-P.S.R. BARRANCAS                </v>
          </cell>
          <cell r="H122">
            <v>125</v>
          </cell>
          <cell r="I122">
            <v>125</v>
          </cell>
        </row>
        <row r="123">
          <cell r="G123" t="str">
            <v>105460-P.S.R. COGOTI 18</v>
          </cell>
          <cell r="H123">
            <v>193</v>
          </cell>
          <cell r="I123">
            <v>193</v>
          </cell>
        </row>
        <row r="124">
          <cell r="G124" t="str">
            <v>105461-P.S.R. EL HUACHO</v>
          </cell>
          <cell r="H124">
            <v>46</v>
          </cell>
          <cell r="I124">
            <v>46</v>
          </cell>
        </row>
        <row r="125">
          <cell r="G125" t="str">
            <v>105462-P.S.R. EL SAUCE</v>
          </cell>
          <cell r="H125">
            <v>97</v>
          </cell>
          <cell r="I125">
            <v>97</v>
          </cell>
        </row>
        <row r="126">
          <cell r="G126" t="str">
            <v>105463-P.S.R. QUILITAPIA</v>
          </cell>
          <cell r="H126">
            <v>147</v>
          </cell>
          <cell r="I126">
            <v>147</v>
          </cell>
        </row>
        <row r="127">
          <cell r="G127" t="str">
            <v>105464-P.S.R. LA LIGUA</v>
          </cell>
          <cell r="H127">
            <v>102</v>
          </cell>
          <cell r="I127">
            <v>102</v>
          </cell>
        </row>
        <row r="128">
          <cell r="G128" t="str">
            <v>105465-P.S.R. RAMADILLA</v>
          </cell>
          <cell r="H128">
            <v>47</v>
          </cell>
          <cell r="I128">
            <v>47</v>
          </cell>
        </row>
        <row r="129">
          <cell r="G129" t="str">
            <v>105466-P.S.R. VALLE HERMOSO</v>
          </cell>
          <cell r="H129">
            <v>68</v>
          </cell>
          <cell r="I129">
            <v>68</v>
          </cell>
        </row>
        <row r="130">
          <cell r="G130" t="str">
            <v>105490-P.S.R. EL DURAZNO</v>
          </cell>
          <cell r="H130">
            <v>47</v>
          </cell>
          <cell r="I130">
            <v>47</v>
          </cell>
        </row>
        <row r="131">
          <cell r="G131" t="str">
            <v>04304-MONTE PATRIA</v>
          </cell>
          <cell r="H131">
            <v>3551</v>
          </cell>
          <cell r="I131">
            <v>3551</v>
          </cell>
        </row>
        <row r="132">
          <cell r="G132" t="str">
            <v>105307-CES. RURAL MONTE PATRIA</v>
          </cell>
          <cell r="H132">
            <v>921</v>
          </cell>
          <cell r="I132">
            <v>921</v>
          </cell>
        </row>
        <row r="133">
          <cell r="G133" t="str">
            <v>105311-CES. RURAL CHAÑARAL ALTO</v>
          </cell>
          <cell r="H133">
            <v>433</v>
          </cell>
          <cell r="I133">
            <v>433</v>
          </cell>
        </row>
        <row r="134">
          <cell r="G134" t="str">
            <v>105312-CES. RURAL CAREN</v>
          </cell>
          <cell r="H134">
            <v>407</v>
          </cell>
          <cell r="I134">
            <v>407</v>
          </cell>
        </row>
        <row r="135">
          <cell r="G135" t="str">
            <v>105318-CES. RURAL EL PALQUI</v>
          </cell>
          <cell r="H135">
            <v>955</v>
          </cell>
          <cell r="I135">
            <v>955</v>
          </cell>
        </row>
        <row r="136">
          <cell r="G136" t="str">
            <v>105425-P.S.R. CHILECITO</v>
          </cell>
          <cell r="H136">
            <v>88</v>
          </cell>
          <cell r="I136">
            <v>88</v>
          </cell>
        </row>
        <row r="137">
          <cell r="G137" t="str">
            <v>105427-P.S.R. HACIENDA VALDIVIA</v>
          </cell>
          <cell r="H137">
            <v>88</v>
          </cell>
          <cell r="I137">
            <v>88</v>
          </cell>
        </row>
        <row r="138">
          <cell r="G138" t="str">
            <v>105428-P.S.R. HUATULAME</v>
          </cell>
          <cell r="H138">
            <v>107</v>
          </cell>
          <cell r="I138">
            <v>107</v>
          </cell>
        </row>
        <row r="139">
          <cell r="G139" t="str">
            <v>105430-P.S.R. MIALQUI</v>
          </cell>
          <cell r="H139">
            <v>45</v>
          </cell>
          <cell r="I139">
            <v>45</v>
          </cell>
        </row>
        <row r="140">
          <cell r="G140" t="str">
            <v>105431-P.S.R. PEDREGAL</v>
          </cell>
          <cell r="H140">
            <v>116</v>
          </cell>
          <cell r="I140">
            <v>116</v>
          </cell>
        </row>
        <row r="141">
          <cell r="G141" t="str">
            <v>105432-P.S.R. RAPEL</v>
          </cell>
          <cell r="H141">
            <v>129</v>
          </cell>
          <cell r="I141">
            <v>129</v>
          </cell>
        </row>
        <row r="142">
          <cell r="G142" t="str">
            <v>105435-P.S.R. TULAHUEN</v>
          </cell>
          <cell r="H142">
            <v>150</v>
          </cell>
          <cell r="I142">
            <v>150</v>
          </cell>
        </row>
        <row r="143">
          <cell r="G143" t="str">
            <v>105436-P.S.R. EL MAITEN</v>
          </cell>
          <cell r="H143">
            <v>63</v>
          </cell>
          <cell r="I143">
            <v>63</v>
          </cell>
        </row>
        <row r="144">
          <cell r="G144" t="str">
            <v>105489-P.S.R. RAMADAS DE TULAHUEN</v>
          </cell>
          <cell r="H144">
            <v>49</v>
          </cell>
          <cell r="I144">
            <v>49</v>
          </cell>
        </row>
        <row r="145">
          <cell r="G145" t="str">
            <v>04304-PUNITAQUI</v>
          </cell>
          <cell r="H145">
            <v>1674</v>
          </cell>
          <cell r="I145">
            <v>1674</v>
          </cell>
        </row>
        <row r="146">
          <cell r="G146" t="str">
            <v>105308-CES. RURAL PUNITAQUI</v>
          </cell>
          <cell r="H146">
            <v>1383</v>
          </cell>
          <cell r="I146">
            <v>1383</v>
          </cell>
        </row>
        <row r="147">
          <cell r="G147" t="str">
            <v>105440-P.S.R. DIVISADERO</v>
          </cell>
          <cell r="H147">
            <v>251</v>
          </cell>
          <cell r="I147">
            <v>251</v>
          </cell>
        </row>
        <row r="148">
          <cell r="G148" t="str">
            <v>105442-P.S.R. SAN PEDRO DE QUILES</v>
          </cell>
          <cell r="H148">
            <v>21</v>
          </cell>
          <cell r="I148">
            <v>21</v>
          </cell>
        </row>
        <row r="149">
          <cell r="G149" t="str">
            <v>105508-P.S.R. EL PARRAL DE QUILES  </v>
          </cell>
          <cell r="H149">
            <v>19</v>
          </cell>
          <cell r="I149">
            <v>19</v>
          </cell>
        </row>
        <row r="150">
          <cell r="G150" t="str">
            <v>04305-RIO HURTADO</v>
          </cell>
          <cell r="H150">
            <v>803</v>
          </cell>
          <cell r="I150">
            <v>803</v>
          </cell>
        </row>
        <row r="151">
          <cell r="G151" t="str">
            <v>105310-CES. RURAL PICHASCA</v>
          </cell>
          <cell r="H151">
            <v>317</v>
          </cell>
          <cell r="I151">
            <v>317</v>
          </cell>
        </row>
        <row r="152">
          <cell r="G152" t="str">
            <v>105409-P.S.R. EL CHAÑAR</v>
          </cell>
          <cell r="H152">
            <v>37</v>
          </cell>
          <cell r="I152">
            <v>37</v>
          </cell>
        </row>
        <row r="153">
          <cell r="G153" t="str">
            <v>105410-P.S.R. HURTADO</v>
          </cell>
          <cell r="H153">
            <v>82</v>
          </cell>
          <cell r="I153">
            <v>82</v>
          </cell>
        </row>
        <row r="154">
          <cell r="G154" t="str">
            <v>105411-P.S.R. LAS BREAS</v>
          </cell>
          <cell r="H154">
            <v>44</v>
          </cell>
          <cell r="I154">
            <v>44</v>
          </cell>
        </row>
        <row r="155">
          <cell r="G155" t="str">
            <v>105413-P.S.R. SAMO ALTO</v>
          </cell>
          <cell r="H155">
            <v>147</v>
          </cell>
          <cell r="I155">
            <v>147</v>
          </cell>
        </row>
        <row r="156">
          <cell r="G156" t="str">
            <v>105414-P.S.R. SERON</v>
          </cell>
          <cell r="H156">
            <v>117</v>
          </cell>
          <cell r="I156">
            <v>117</v>
          </cell>
        </row>
        <row r="157">
          <cell r="G157" t="str">
            <v>105503-P.S.R. TABAQUEROS</v>
          </cell>
          <cell r="H157">
            <v>59</v>
          </cell>
          <cell r="I157">
            <v>59</v>
          </cell>
        </row>
        <row r="158">
          <cell r="G158" t="str">
            <v>Total general</v>
          </cell>
          <cell r="H158">
            <v>72803</v>
          </cell>
          <cell r="I158">
            <v>72803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185</v>
          </cell>
          <cell r="P4">
            <v>208</v>
          </cell>
          <cell r="Q4">
            <v>155</v>
          </cell>
          <cell r="R4">
            <v>123</v>
          </cell>
          <cell r="S4">
            <v>246</v>
          </cell>
          <cell r="T4">
            <v>2176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15</v>
          </cell>
          <cell r="P5">
            <v>31</v>
          </cell>
          <cell r="Q5">
            <v>15</v>
          </cell>
          <cell r="R5">
            <v>15</v>
          </cell>
          <cell r="S5">
            <v>28</v>
          </cell>
          <cell r="T5">
            <v>244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15</v>
          </cell>
          <cell r="P6">
            <v>20</v>
          </cell>
          <cell r="Q6">
            <v>11</v>
          </cell>
          <cell r="R6">
            <v>21</v>
          </cell>
          <cell r="S6">
            <v>30</v>
          </cell>
          <cell r="T6">
            <v>243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32</v>
          </cell>
          <cell r="P7">
            <v>31</v>
          </cell>
          <cell r="Q7">
            <v>21</v>
          </cell>
          <cell r="R7">
            <v>31</v>
          </cell>
          <cell r="S7">
            <v>59</v>
          </cell>
          <cell r="T7">
            <v>393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33</v>
          </cell>
          <cell r="P8">
            <v>23</v>
          </cell>
          <cell r="Q8">
            <v>20</v>
          </cell>
          <cell r="R8">
            <v>17</v>
          </cell>
          <cell r="S8">
            <v>47</v>
          </cell>
          <cell r="T8">
            <v>341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47</v>
          </cell>
          <cell r="P9">
            <v>46</v>
          </cell>
          <cell r="Q9">
            <v>20</v>
          </cell>
          <cell r="R9">
            <v>9</v>
          </cell>
          <cell r="S9">
            <v>30</v>
          </cell>
          <cell r="T9">
            <v>348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33</v>
          </cell>
          <cell r="P10">
            <v>33</v>
          </cell>
          <cell r="Q10">
            <v>36</v>
          </cell>
          <cell r="R10">
            <v>20</v>
          </cell>
          <cell r="S10">
            <v>34</v>
          </cell>
          <cell r="T10">
            <v>413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3</v>
          </cell>
          <cell r="P11">
            <v>6</v>
          </cell>
          <cell r="Q11">
            <v>3</v>
          </cell>
          <cell r="R11">
            <v>2</v>
          </cell>
          <cell r="S11">
            <v>4</v>
          </cell>
          <cell r="T11">
            <v>59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1</v>
          </cell>
          <cell r="Q12">
            <v>2</v>
          </cell>
          <cell r="T12">
            <v>9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S13">
            <v>1</v>
          </cell>
          <cell r="T13">
            <v>5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2</v>
          </cell>
          <cell r="Q14">
            <v>0</v>
          </cell>
          <cell r="T14">
            <v>3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0</v>
          </cell>
          <cell r="P15">
            <v>3</v>
          </cell>
          <cell r="Q15">
            <v>5</v>
          </cell>
          <cell r="R15">
            <v>1</v>
          </cell>
          <cell r="S15">
            <v>1</v>
          </cell>
          <cell r="T15">
            <v>24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3</v>
          </cell>
          <cell r="P16">
            <v>3</v>
          </cell>
          <cell r="Q16">
            <v>6</v>
          </cell>
          <cell r="R16">
            <v>1</v>
          </cell>
          <cell r="S16">
            <v>4</v>
          </cell>
          <cell r="T16">
            <v>28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1</v>
          </cell>
          <cell r="P17">
            <v>12</v>
          </cell>
          <cell r="Q17">
            <v>16</v>
          </cell>
          <cell r="R17">
            <v>6</v>
          </cell>
          <cell r="S17">
            <v>8</v>
          </cell>
          <cell r="T17">
            <v>66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180</v>
          </cell>
          <cell r="P18">
            <v>164</v>
          </cell>
          <cell r="Q18">
            <v>152</v>
          </cell>
          <cell r="R18">
            <v>155</v>
          </cell>
          <cell r="S18">
            <v>262</v>
          </cell>
          <cell r="T18">
            <v>2185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24</v>
          </cell>
          <cell r="P19">
            <v>29</v>
          </cell>
          <cell r="Q19">
            <v>20</v>
          </cell>
          <cell r="R19">
            <v>16</v>
          </cell>
          <cell r="S19">
            <v>43</v>
          </cell>
          <cell r="T19">
            <v>361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40</v>
          </cell>
          <cell r="P20">
            <v>28</v>
          </cell>
          <cell r="Q20">
            <v>22</v>
          </cell>
          <cell r="R20">
            <v>19</v>
          </cell>
          <cell r="S20">
            <v>32</v>
          </cell>
          <cell r="T20">
            <v>385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53</v>
          </cell>
          <cell r="P21">
            <v>46</v>
          </cell>
          <cell r="Q21">
            <v>58</v>
          </cell>
          <cell r="R21">
            <v>57</v>
          </cell>
          <cell r="S21">
            <v>86</v>
          </cell>
          <cell r="T21">
            <v>659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10</v>
          </cell>
          <cell r="P22">
            <v>6</v>
          </cell>
          <cell r="Q22">
            <v>10</v>
          </cell>
          <cell r="R22">
            <v>14</v>
          </cell>
          <cell r="S22">
            <v>7</v>
          </cell>
          <cell r="T22">
            <v>84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40</v>
          </cell>
          <cell r="P23">
            <v>37</v>
          </cell>
          <cell r="Q23">
            <v>28</v>
          </cell>
          <cell r="R23">
            <v>36</v>
          </cell>
          <cell r="S23">
            <v>70</v>
          </cell>
          <cell r="T23">
            <v>489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3</v>
          </cell>
          <cell r="Q24">
            <v>2</v>
          </cell>
          <cell r="R24">
            <v>1</v>
          </cell>
          <cell r="T24">
            <v>13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</v>
          </cell>
          <cell r="P25">
            <v>3</v>
          </cell>
          <cell r="Q25">
            <v>3</v>
          </cell>
          <cell r="R25">
            <v>1</v>
          </cell>
          <cell r="S25">
            <v>2</v>
          </cell>
          <cell r="T25">
            <v>27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6</v>
          </cell>
          <cell r="P26">
            <v>8</v>
          </cell>
          <cell r="Q26">
            <v>6</v>
          </cell>
          <cell r="R26">
            <v>2</v>
          </cell>
          <cell r="S26">
            <v>11</v>
          </cell>
          <cell r="T26">
            <v>86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1</v>
          </cell>
          <cell r="P27">
            <v>1</v>
          </cell>
          <cell r="Q27">
            <v>1</v>
          </cell>
          <cell r="T27">
            <v>8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5</v>
          </cell>
          <cell r="P28">
            <v>3</v>
          </cell>
          <cell r="Q28">
            <v>2</v>
          </cell>
          <cell r="R28">
            <v>9</v>
          </cell>
          <cell r="S28">
            <v>11</v>
          </cell>
          <cell r="T28">
            <v>73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9</v>
          </cell>
          <cell r="P29">
            <v>7</v>
          </cell>
          <cell r="Q29">
            <v>10</v>
          </cell>
          <cell r="R29">
            <v>9</v>
          </cell>
          <cell r="S29">
            <v>20</v>
          </cell>
          <cell r="T29">
            <v>107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9</v>
          </cell>
          <cell r="P30">
            <v>7</v>
          </cell>
          <cell r="Q30">
            <v>10</v>
          </cell>
          <cell r="R30">
            <v>9</v>
          </cell>
          <cell r="S30">
            <v>20</v>
          </cell>
          <cell r="T30">
            <v>107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</v>
          </cell>
          <cell r="P31">
            <v>3</v>
          </cell>
          <cell r="Q31">
            <v>1</v>
          </cell>
          <cell r="R31">
            <v>7</v>
          </cell>
          <cell r="S31">
            <v>3</v>
          </cell>
          <cell r="T31">
            <v>75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</v>
          </cell>
          <cell r="P32">
            <v>1</v>
          </cell>
          <cell r="Q32">
            <v>0</v>
          </cell>
          <cell r="R32">
            <v>0</v>
          </cell>
          <cell r="S32">
            <v>2</v>
          </cell>
          <cell r="T32">
            <v>31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2</v>
          </cell>
          <cell r="P33">
            <v>1</v>
          </cell>
          <cell r="R33">
            <v>3</v>
          </cell>
          <cell r="S33">
            <v>1</v>
          </cell>
          <cell r="T33">
            <v>20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T34">
            <v>1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4</v>
          </cell>
          <cell r="S35">
            <v>0</v>
          </cell>
          <cell r="T35">
            <v>23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6</v>
          </cell>
          <cell r="P36">
            <v>2</v>
          </cell>
          <cell r="Q36">
            <v>2</v>
          </cell>
          <cell r="R36">
            <v>4</v>
          </cell>
          <cell r="S36">
            <v>6</v>
          </cell>
          <cell r="T36">
            <v>41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1</v>
          </cell>
          <cell r="P37">
            <v>0</v>
          </cell>
          <cell r="Q37">
            <v>2</v>
          </cell>
          <cell r="R37">
            <v>1</v>
          </cell>
          <cell r="S37">
            <v>0</v>
          </cell>
          <cell r="T37">
            <v>13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0</v>
          </cell>
          <cell r="P38">
            <v>0</v>
          </cell>
          <cell r="S38">
            <v>3</v>
          </cell>
          <cell r="T38">
            <v>7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1</v>
          </cell>
          <cell r="P39">
            <v>1</v>
          </cell>
          <cell r="S39">
            <v>1</v>
          </cell>
          <cell r="T39">
            <v>6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4</v>
          </cell>
          <cell r="P40">
            <v>1</v>
          </cell>
          <cell r="Q40">
            <v>0</v>
          </cell>
          <cell r="R40">
            <v>3</v>
          </cell>
          <cell r="S40">
            <v>2</v>
          </cell>
          <cell r="T40">
            <v>15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20</v>
          </cell>
          <cell r="P41">
            <v>36</v>
          </cell>
          <cell r="Q41">
            <v>18</v>
          </cell>
          <cell r="R41">
            <v>26</v>
          </cell>
          <cell r="S41">
            <v>30</v>
          </cell>
          <cell r="T41">
            <v>285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10</v>
          </cell>
          <cell r="P42">
            <v>27</v>
          </cell>
          <cell r="Q42">
            <v>12</v>
          </cell>
          <cell r="R42">
            <v>5</v>
          </cell>
          <cell r="S42">
            <v>11</v>
          </cell>
          <cell r="T42">
            <v>139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2</v>
          </cell>
          <cell r="T43">
            <v>9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2</v>
          </cell>
          <cell r="T44">
            <v>13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T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4</v>
          </cell>
          <cell r="P47">
            <v>1</v>
          </cell>
          <cell r="Q47">
            <v>2</v>
          </cell>
          <cell r="R47">
            <v>9</v>
          </cell>
          <cell r="S47">
            <v>2</v>
          </cell>
          <cell r="T47">
            <v>37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Q48">
            <v>0</v>
          </cell>
          <cell r="R48">
            <v>1</v>
          </cell>
          <cell r="S48">
            <v>2</v>
          </cell>
          <cell r="T48">
            <v>12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</v>
          </cell>
          <cell r="P49">
            <v>3</v>
          </cell>
          <cell r="R49">
            <v>0</v>
          </cell>
          <cell r="S49">
            <v>5</v>
          </cell>
          <cell r="T49">
            <v>16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0</v>
          </cell>
          <cell r="P50">
            <v>0</v>
          </cell>
          <cell r="T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2</v>
          </cell>
          <cell r="P51">
            <v>4</v>
          </cell>
          <cell r="Q51">
            <v>2</v>
          </cell>
          <cell r="R51">
            <v>10</v>
          </cell>
          <cell r="S51">
            <v>5</v>
          </cell>
          <cell r="T51">
            <v>38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0</v>
          </cell>
          <cell r="Q52">
            <v>1</v>
          </cell>
          <cell r="S52">
            <v>1</v>
          </cell>
          <cell r="T52">
            <v>4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44</v>
          </cell>
          <cell r="P53">
            <v>30</v>
          </cell>
          <cell r="Q53">
            <v>30</v>
          </cell>
          <cell r="R53">
            <v>32</v>
          </cell>
          <cell r="S53">
            <v>55</v>
          </cell>
          <cell r="T53">
            <v>404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22</v>
          </cell>
          <cell r="P54">
            <v>7</v>
          </cell>
          <cell r="Q54">
            <v>17</v>
          </cell>
          <cell r="R54">
            <v>14</v>
          </cell>
          <cell r="S54">
            <v>17</v>
          </cell>
          <cell r="T54">
            <v>178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14</v>
          </cell>
          <cell r="P55">
            <v>14</v>
          </cell>
          <cell r="Q55">
            <v>8</v>
          </cell>
          <cell r="R55">
            <v>7</v>
          </cell>
          <cell r="S55">
            <v>33</v>
          </cell>
          <cell r="T55">
            <v>136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1</v>
          </cell>
          <cell r="P56">
            <v>1</v>
          </cell>
          <cell r="R56">
            <v>0</v>
          </cell>
          <cell r="T56">
            <v>7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1</v>
          </cell>
          <cell r="Q57">
            <v>1</v>
          </cell>
          <cell r="R57">
            <v>1</v>
          </cell>
          <cell r="S57">
            <v>1</v>
          </cell>
          <cell r="T57">
            <v>8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1</v>
          </cell>
          <cell r="P58">
            <v>1</v>
          </cell>
          <cell r="Q58">
            <v>0</v>
          </cell>
          <cell r="R58">
            <v>2</v>
          </cell>
          <cell r="T58">
            <v>8</v>
          </cell>
        </row>
        <row r="59">
          <cell r="G59" t="str">
            <v>105446-P.S.R. MATANCILLA</v>
          </cell>
          <cell r="M59">
            <v>0</v>
          </cell>
          <cell r="Q59">
            <v>1</v>
          </cell>
          <cell r="T59">
            <v>1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0</v>
          </cell>
          <cell r="Q60">
            <v>0</v>
          </cell>
          <cell r="R60">
            <v>1</v>
          </cell>
          <cell r="S60">
            <v>2</v>
          </cell>
          <cell r="T60">
            <v>10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0</v>
          </cell>
          <cell r="R61">
            <v>1</v>
          </cell>
          <cell r="T61">
            <v>2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1</v>
          </cell>
          <cell r="P62">
            <v>0</v>
          </cell>
          <cell r="R62">
            <v>1</v>
          </cell>
          <cell r="T62">
            <v>7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T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4</v>
          </cell>
          <cell r="P64">
            <v>5</v>
          </cell>
          <cell r="Q64">
            <v>2</v>
          </cell>
          <cell r="R64">
            <v>3</v>
          </cell>
          <cell r="S64">
            <v>2</v>
          </cell>
          <cell r="T64">
            <v>33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0</v>
          </cell>
          <cell r="P65">
            <v>2</v>
          </cell>
          <cell r="R65">
            <v>1</v>
          </cell>
          <cell r="T65">
            <v>6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0</v>
          </cell>
          <cell r="Q66">
            <v>1</v>
          </cell>
          <cell r="R66">
            <v>1</v>
          </cell>
          <cell r="S66">
            <v>0</v>
          </cell>
          <cell r="T66">
            <v>5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12</v>
          </cell>
          <cell r="P67">
            <v>6</v>
          </cell>
          <cell r="Q67">
            <v>6</v>
          </cell>
          <cell r="R67">
            <v>6</v>
          </cell>
          <cell r="S67">
            <v>11</v>
          </cell>
          <cell r="T67">
            <v>92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9</v>
          </cell>
          <cell r="P68">
            <v>4</v>
          </cell>
          <cell r="Q68">
            <v>4</v>
          </cell>
          <cell r="R68">
            <v>3</v>
          </cell>
          <cell r="S68">
            <v>6</v>
          </cell>
          <cell r="T68">
            <v>53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0</v>
          </cell>
          <cell r="Q69">
            <v>1</v>
          </cell>
          <cell r="R69">
            <v>1</v>
          </cell>
          <cell r="S69">
            <v>1</v>
          </cell>
          <cell r="T69">
            <v>8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  <cell r="T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0</v>
          </cell>
          <cell r="P71">
            <v>1</v>
          </cell>
          <cell r="Q71">
            <v>1</v>
          </cell>
          <cell r="R71">
            <v>1</v>
          </cell>
          <cell r="S71">
            <v>0</v>
          </cell>
          <cell r="T71">
            <v>7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P72">
            <v>1</v>
          </cell>
          <cell r="R72">
            <v>1</v>
          </cell>
          <cell r="T72">
            <v>10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2</v>
          </cell>
          <cell r="P73">
            <v>0</v>
          </cell>
          <cell r="S73">
            <v>4</v>
          </cell>
          <cell r="T73">
            <v>12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T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T75">
            <v>1</v>
          </cell>
        </row>
        <row r="76">
          <cell r="G76" t="str">
            <v>105497-P.S.R. JABONERIA</v>
          </cell>
          <cell r="I76">
            <v>1</v>
          </cell>
          <cell r="T76">
            <v>1</v>
          </cell>
        </row>
        <row r="77">
          <cell r="G77" t="str">
            <v>105498-P.S.R. QUEBRADA DE LINARES</v>
          </cell>
          <cell r="R77">
            <v>0</v>
          </cell>
          <cell r="T77">
            <v>0</v>
          </cell>
        </row>
        <row r="78">
          <cell r="G78" t="str">
            <v>04203-LOS VILOS</v>
          </cell>
          <cell r="H78">
            <v>14</v>
          </cell>
          <cell r="I78">
            <v>13</v>
          </cell>
          <cell r="J78">
            <v>20</v>
          </cell>
          <cell r="K78">
            <v>25</v>
          </cell>
          <cell r="L78">
            <v>22</v>
          </cell>
          <cell r="M78">
            <v>23</v>
          </cell>
          <cell r="N78">
            <v>25</v>
          </cell>
          <cell r="O78">
            <v>19</v>
          </cell>
          <cell r="P78">
            <v>21</v>
          </cell>
          <cell r="Q78">
            <v>15</v>
          </cell>
          <cell r="R78">
            <v>20</v>
          </cell>
          <cell r="S78">
            <v>19</v>
          </cell>
          <cell r="T78">
            <v>236</v>
          </cell>
        </row>
        <row r="79">
          <cell r="G79" t="str">
            <v>105108-HOSPITAL LOS VILOS</v>
          </cell>
          <cell r="H79">
            <v>7</v>
          </cell>
          <cell r="I79">
            <v>11</v>
          </cell>
          <cell r="J79">
            <v>14</v>
          </cell>
          <cell r="K79">
            <v>13</v>
          </cell>
          <cell r="L79">
            <v>14</v>
          </cell>
          <cell r="M79">
            <v>18</v>
          </cell>
          <cell r="N79">
            <v>16</v>
          </cell>
          <cell r="O79">
            <v>16</v>
          </cell>
          <cell r="P79">
            <v>16</v>
          </cell>
          <cell r="Q79">
            <v>11</v>
          </cell>
          <cell r="R79">
            <v>14</v>
          </cell>
          <cell r="S79">
            <v>14</v>
          </cell>
          <cell r="T79">
            <v>164</v>
          </cell>
        </row>
        <row r="80">
          <cell r="G80" t="str">
            <v>105478-P.S.R. CAIMANES                   </v>
          </cell>
          <cell r="H80">
            <v>3</v>
          </cell>
          <cell r="I80">
            <v>0</v>
          </cell>
          <cell r="J80">
            <v>3</v>
          </cell>
          <cell r="K80">
            <v>5</v>
          </cell>
          <cell r="L80">
            <v>0</v>
          </cell>
          <cell r="M80">
            <v>1</v>
          </cell>
          <cell r="N80">
            <v>7</v>
          </cell>
          <cell r="O80">
            <v>3</v>
          </cell>
          <cell r="P80">
            <v>4</v>
          </cell>
          <cell r="Q80">
            <v>1</v>
          </cell>
          <cell r="R80">
            <v>3</v>
          </cell>
          <cell r="S80">
            <v>4</v>
          </cell>
          <cell r="T80">
            <v>34</v>
          </cell>
        </row>
        <row r="81">
          <cell r="G81" t="str">
            <v>105479-P.S.R. GUANGUALI</v>
          </cell>
          <cell r="H81">
            <v>0</v>
          </cell>
          <cell r="J81">
            <v>0</v>
          </cell>
          <cell r="L81">
            <v>0</v>
          </cell>
          <cell r="M81">
            <v>3</v>
          </cell>
          <cell r="N81">
            <v>1</v>
          </cell>
          <cell r="O81">
            <v>0</v>
          </cell>
          <cell r="Q81">
            <v>1</v>
          </cell>
          <cell r="S81">
            <v>0</v>
          </cell>
          <cell r="T81">
            <v>5</v>
          </cell>
        </row>
        <row r="82">
          <cell r="G82" t="str">
            <v>105480-P.S.R. QUILIMARI</v>
          </cell>
          <cell r="H82">
            <v>1</v>
          </cell>
          <cell r="I82">
            <v>2</v>
          </cell>
          <cell r="J82">
            <v>1</v>
          </cell>
          <cell r="K82">
            <v>3</v>
          </cell>
          <cell r="L82">
            <v>6</v>
          </cell>
          <cell r="M82">
            <v>0</v>
          </cell>
          <cell r="O82">
            <v>0</v>
          </cell>
          <cell r="P82">
            <v>1</v>
          </cell>
          <cell r="Q82">
            <v>2</v>
          </cell>
          <cell r="R82">
            <v>3</v>
          </cell>
          <cell r="S82">
            <v>1</v>
          </cell>
          <cell r="T82">
            <v>20</v>
          </cell>
        </row>
        <row r="83">
          <cell r="G83" t="str">
            <v>105481-P.S.R. TILAMA</v>
          </cell>
          <cell r="H83">
            <v>3</v>
          </cell>
          <cell r="J83">
            <v>2</v>
          </cell>
          <cell r="K83">
            <v>1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T83">
            <v>7</v>
          </cell>
        </row>
        <row r="84">
          <cell r="G84" t="str">
            <v>105511-P.S.R. LOS CONDORES</v>
          </cell>
          <cell r="H84">
            <v>0</v>
          </cell>
          <cell r="J84">
            <v>0</v>
          </cell>
          <cell r="K84">
            <v>3</v>
          </cell>
          <cell r="L84">
            <v>1</v>
          </cell>
          <cell r="M84">
            <v>1</v>
          </cell>
          <cell r="N84">
            <v>1</v>
          </cell>
          <cell r="P84">
            <v>0</v>
          </cell>
          <cell r="Q84">
            <v>0</v>
          </cell>
          <cell r="S84">
            <v>0</v>
          </cell>
          <cell r="T84">
            <v>6</v>
          </cell>
        </row>
        <row r="85">
          <cell r="G85" t="str">
            <v>04204-SALAMANCA</v>
          </cell>
          <cell r="H85">
            <v>26</v>
          </cell>
          <cell r="I85">
            <v>21</v>
          </cell>
          <cell r="J85">
            <v>23</v>
          </cell>
          <cell r="K85">
            <v>28</v>
          </cell>
          <cell r="L85">
            <v>25</v>
          </cell>
          <cell r="M85">
            <v>13</v>
          </cell>
          <cell r="N85">
            <v>16</v>
          </cell>
          <cell r="O85">
            <v>18</v>
          </cell>
          <cell r="P85">
            <v>19</v>
          </cell>
          <cell r="Q85">
            <v>18</v>
          </cell>
          <cell r="R85">
            <v>28</v>
          </cell>
          <cell r="S85">
            <v>26</v>
          </cell>
          <cell r="T85">
            <v>261</v>
          </cell>
        </row>
        <row r="86">
          <cell r="G86" t="str">
            <v>105104-HOSPITAL SALAMANCA</v>
          </cell>
          <cell r="H86">
            <v>6</v>
          </cell>
          <cell r="I86">
            <v>13</v>
          </cell>
          <cell r="J86">
            <v>11</v>
          </cell>
          <cell r="K86">
            <v>12</v>
          </cell>
          <cell r="L86">
            <v>15</v>
          </cell>
          <cell r="M86">
            <v>9</v>
          </cell>
          <cell r="N86">
            <v>5</v>
          </cell>
          <cell r="O86">
            <v>10</v>
          </cell>
          <cell r="P86">
            <v>8</v>
          </cell>
          <cell r="Q86">
            <v>11</v>
          </cell>
          <cell r="R86">
            <v>10</v>
          </cell>
          <cell r="S86">
            <v>4</v>
          </cell>
          <cell r="T86">
            <v>114</v>
          </cell>
        </row>
        <row r="87">
          <cell r="G87" t="str">
            <v>105452-P.S.R. CUNCUMEN                 </v>
          </cell>
          <cell r="H87">
            <v>10</v>
          </cell>
          <cell r="I87">
            <v>1</v>
          </cell>
          <cell r="J87">
            <v>6</v>
          </cell>
          <cell r="K87">
            <v>8</v>
          </cell>
          <cell r="L87">
            <v>1</v>
          </cell>
          <cell r="M87">
            <v>2</v>
          </cell>
          <cell r="N87">
            <v>5</v>
          </cell>
          <cell r="O87">
            <v>5</v>
          </cell>
          <cell r="P87">
            <v>6</v>
          </cell>
          <cell r="Q87">
            <v>5</v>
          </cell>
          <cell r="R87">
            <v>8</v>
          </cell>
          <cell r="S87">
            <v>11</v>
          </cell>
          <cell r="T87">
            <v>68</v>
          </cell>
        </row>
        <row r="88">
          <cell r="G88" t="str">
            <v>105453-P.S.R. TRANQUILLA</v>
          </cell>
          <cell r="H88">
            <v>0</v>
          </cell>
          <cell r="J88">
            <v>0</v>
          </cell>
          <cell r="K88">
            <v>2</v>
          </cell>
          <cell r="L88">
            <v>2</v>
          </cell>
          <cell r="M88">
            <v>1</v>
          </cell>
          <cell r="O88">
            <v>0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9</v>
          </cell>
        </row>
        <row r="89">
          <cell r="G89" t="str">
            <v>105454-P.S.R. CUNLAGUA</v>
          </cell>
          <cell r="H89">
            <v>0</v>
          </cell>
          <cell r="I89">
            <v>0</v>
          </cell>
          <cell r="K89">
            <v>1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1</v>
          </cell>
          <cell r="T89">
            <v>3</v>
          </cell>
        </row>
        <row r="90">
          <cell r="G90" t="str">
            <v>105455-P.S.R. CHILLEPIN</v>
          </cell>
          <cell r="H90">
            <v>5</v>
          </cell>
          <cell r="I90">
            <v>2</v>
          </cell>
          <cell r="J90">
            <v>2</v>
          </cell>
          <cell r="K90">
            <v>2</v>
          </cell>
          <cell r="L90">
            <v>3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1</v>
          </cell>
          <cell r="S90">
            <v>3</v>
          </cell>
          <cell r="T90">
            <v>21</v>
          </cell>
        </row>
        <row r="91">
          <cell r="G91" t="str">
            <v>105456-P.S.R. LLIMPO</v>
          </cell>
          <cell r="H91">
            <v>0</v>
          </cell>
          <cell r="I91">
            <v>1</v>
          </cell>
          <cell r="K91">
            <v>0</v>
          </cell>
          <cell r="L91">
            <v>1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4</v>
          </cell>
          <cell r="S91">
            <v>3</v>
          </cell>
          <cell r="T91">
            <v>11</v>
          </cell>
        </row>
        <row r="92">
          <cell r="G92" t="str">
            <v>105457-P.S.R. SAN AGUSTIN</v>
          </cell>
          <cell r="H92">
            <v>0</v>
          </cell>
          <cell r="I92">
            <v>0</v>
          </cell>
          <cell r="J92">
            <v>2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1</v>
          </cell>
          <cell r="R92">
            <v>1</v>
          </cell>
          <cell r="T92">
            <v>4</v>
          </cell>
        </row>
        <row r="93">
          <cell r="G93" t="str">
            <v>105458-P.S.R. TAHUINCO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2</v>
          </cell>
          <cell r="O93">
            <v>0</v>
          </cell>
          <cell r="P93">
            <v>1</v>
          </cell>
          <cell r="R93">
            <v>2</v>
          </cell>
          <cell r="S93">
            <v>2</v>
          </cell>
          <cell r="T93">
            <v>14</v>
          </cell>
        </row>
        <row r="94">
          <cell r="G94" t="str">
            <v>105491-P.S.R. QUELEN BAJO</v>
          </cell>
          <cell r="H94">
            <v>2</v>
          </cell>
          <cell r="K94">
            <v>0</v>
          </cell>
          <cell r="L94">
            <v>2</v>
          </cell>
          <cell r="M94">
            <v>0</v>
          </cell>
          <cell r="N94">
            <v>1</v>
          </cell>
          <cell r="O94">
            <v>1</v>
          </cell>
          <cell r="Q94">
            <v>0</v>
          </cell>
          <cell r="R94">
            <v>0</v>
          </cell>
          <cell r="S94">
            <v>1</v>
          </cell>
          <cell r="T94">
            <v>7</v>
          </cell>
        </row>
        <row r="95">
          <cell r="G95" t="str">
            <v>105492-P.S.R. CAMISA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0</v>
          </cell>
          <cell r="M95">
            <v>0</v>
          </cell>
          <cell r="O95">
            <v>0</v>
          </cell>
          <cell r="P95">
            <v>1</v>
          </cell>
          <cell r="Q95">
            <v>0</v>
          </cell>
          <cell r="R95">
            <v>0</v>
          </cell>
          <cell r="T95">
            <v>5</v>
          </cell>
        </row>
        <row r="96">
          <cell r="G96" t="str">
            <v>105501-P.S.R. ARBOLEDA GRANDE</v>
          </cell>
          <cell r="H96">
            <v>1</v>
          </cell>
          <cell r="I96">
            <v>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1</v>
          </cell>
          <cell r="R96">
            <v>0</v>
          </cell>
          <cell r="S96">
            <v>1</v>
          </cell>
          <cell r="T96">
            <v>5</v>
          </cell>
        </row>
        <row r="97">
          <cell r="G97" t="str">
            <v>04301-OVALLE</v>
          </cell>
          <cell r="H97">
            <v>69</v>
          </cell>
          <cell r="I97">
            <v>108</v>
          </cell>
          <cell r="J97">
            <v>123</v>
          </cell>
          <cell r="K97">
            <v>107</v>
          </cell>
          <cell r="L97">
            <v>137</v>
          </cell>
          <cell r="M97">
            <v>131</v>
          </cell>
          <cell r="N97">
            <v>111</v>
          </cell>
          <cell r="O97">
            <v>130</v>
          </cell>
          <cell r="P97">
            <v>80</v>
          </cell>
          <cell r="Q97">
            <v>94</v>
          </cell>
          <cell r="R97">
            <v>79</v>
          </cell>
          <cell r="S97">
            <v>202</v>
          </cell>
          <cell r="T97">
            <v>1371</v>
          </cell>
        </row>
        <row r="98">
          <cell r="G98" t="str">
            <v>105315-CES. RURAL C. DE TAMAYA</v>
          </cell>
          <cell r="H98">
            <v>7</v>
          </cell>
          <cell r="I98">
            <v>8</v>
          </cell>
          <cell r="J98">
            <v>4</v>
          </cell>
          <cell r="K98">
            <v>5</v>
          </cell>
          <cell r="L98">
            <v>3</v>
          </cell>
          <cell r="M98">
            <v>7</v>
          </cell>
          <cell r="N98">
            <v>8</v>
          </cell>
          <cell r="O98">
            <v>11</v>
          </cell>
          <cell r="P98">
            <v>0</v>
          </cell>
          <cell r="Q98">
            <v>3</v>
          </cell>
          <cell r="R98">
            <v>7</v>
          </cell>
          <cell r="S98">
            <v>5</v>
          </cell>
          <cell r="T98">
            <v>68</v>
          </cell>
        </row>
        <row r="99">
          <cell r="G99" t="str">
            <v>105317-CES. JORGE JORDAN D.</v>
          </cell>
          <cell r="H99">
            <v>16</v>
          </cell>
          <cell r="I99">
            <v>31</v>
          </cell>
          <cell r="J99">
            <v>40</v>
          </cell>
          <cell r="K99">
            <v>33</v>
          </cell>
          <cell r="L99">
            <v>52</v>
          </cell>
          <cell r="M99">
            <v>28</v>
          </cell>
          <cell r="N99">
            <v>35</v>
          </cell>
          <cell r="O99">
            <v>35</v>
          </cell>
          <cell r="P99">
            <v>31</v>
          </cell>
          <cell r="Q99">
            <v>22</v>
          </cell>
          <cell r="R99">
            <v>24</v>
          </cell>
          <cell r="S99">
            <v>48</v>
          </cell>
          <cell r="T99">
            <v>395</v>
          </cell>
        </row>
        <row r="100">
          <cell r="G100" t="str">
            <v>105322-CES. MARCOS MACUADA</v>
          </cell>
          <cell r="H100">
            <v>30</v>
          </cell>
          <cell r="I100">
            <v>45</v>
          </cell>
          <cell r="J100">
            <v>43</v>
          </cell>
          <cell r="K100">
            <v>51</v>
          </cell>
          <cell r="L100">
            <v>52</v>
          </cell>
          <cell r="M100">
            <v>65</v>
          </cell>
          <cell r="N100">
            <v>44</v>
          </cell>
          <cell r="O100">
            <v>56</v>
          </cell>
          <cell r="P100">
            <v>32</v>
          </cell>
          <cell r="Q100">
            <v>47</v>
          </cell>
          <cell r="R100">
            <v>19</v>
          </cell>
          <cell r="S100">
            <v>101</v>
          </cell>
          <cell r="T100">
            <v>585</v>
          </cell>
        </row>
        <row r="101">
          <cell r="G101" t="str">
            <v>105324-CES. SOTAQUI</v>
          </cell>
          <cell r="H101">
            <v>5</v>
          </cell>
          <cell r="I101">
            <v>2</v>
          </cell>
          <cell r="J101">
            <v>9</v>
          </cell>
          <cell r="K101">
            <v>6</v>
          </cell>
          <cell r="L101">
            <v>4</v>
          </cell>
          <cell r="M101">
            <v>8</v>
          </cell>
          <cell r="N101">
            <v>2</v>
          </cell>
          <cell r="O101">
            <v>8</v>
          </cell>
          <cell r="P101">
            <v>9</v>
          </cell>
          <cell r="Q101">
            <v>9</v>
          </cell>
          <cell r="R101">
            <v>10</v>
          </cell>
          <cell r="S101">
            <v>8</v>
          </cell>
          <cell r="T101">
            <v>80</v>
          </cell>
        </row>
        <row r="102">
          <cell r="G102" t="str">
            <v>105415-P.S.R. BARRAZA</v>
          </cell>
          <cell r="H102">
            <v>0</v>
          </cell>
          <cell r="I102">
            <v>2</v>
          </cell>
          <cell r="K102">
            <v>0</v>
          </cell>
          <cell r="L102">
            <v>4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T102">
            <v>8</v>
          </cell>
        </row>
        <row r="103">
          <cell r="G103" t="str">
            <v>105416-P.S.R. CAMARICO                  </v>
          </cell>
          <cell r="H103">
            <v>0</v>
          </cell>
          <cell r="I103">
            <v>2</v>
          </cell>
          <cell r="J103">
            <v>4</v>
          </cell>
          <cell r="K103">
            <v>0</v>
          </cell>
          <cell r="M103">
            <v>2</v>
          </cell>
          <cell r="N103">
            <v>1</v>
          </cell>
          <cell r="O103">
            <v>2</v>
          </cell>
          <cell r="P103">
            <v>0</v>
          </cell>
          <cell r="S103">
            <v>5</v>
          </cell>
          <cell r="T103">
            <v>16</v>
          </cell>
        </row>
        <row r="104">
          <cell r="G104" t="str">
            <v>105417-P.S.R. ALCONES BAJOS</v>
          </cell>
          <cell r="I104">
            <v>1</v>
          </cell>
          <cell r="K104">
            <v>0</v>
          </cell>
          <cell r="L104">
            <v>2</v>
          </cell>
          <cell r="M104">
            <v>1</v>
          </cell>
          <cell r="N104">
            <v>0</v>
          </cell>
          <cell r="O104">
            <v>1</v>
          </cell>
          <cell r="P104">
            <v>0</v>
          </cell>
          <cell r="S104">
            <v>3</v>
          </cell>
          <cell r="T104">
            <v>8</v>
          </cell>
        </row>
        <row r="105">
          <cell r="G105" t="str">
            <v>105419-P.S.R. LAS SOSSAS</v>
          </cell>
          <cell r="H105">
            <v>0</v>
          </cell>
          <cell r="I105">
            <v>2</v>
          </cell>
          <cell r="K105">
            <v>0</v>
          </cell>
          <cell r="L105">
            <v>1</v>
          </cell>
          <cell r="N105">
            <v>2</v>
          </cell>
          <cell r="O105">
            <v>1</v>
          </cell>
          <cell r="S105">
            <v>1</v>
          </cell>
          <cell r="T105">
            <v>7</v>
          </cell>
        </row>
        <row r="106">
          <cell r="G106" t="str">
            <v>105420-P.S.R. LIMARI</v>
          </cell>
          <cell r="H106">
            <v>1</v>
          </cell>
          <cell r="I106">
            <v>2</v>
          </cell>
          <cell r="J106">
            <v>2</v>
          </cell>
          <cell r="K106">
            <v>3</v>
          </cell>
          <cell r="L106">
            <v>3</v>
          </cell>
          <cell r="M106">
            <v>2</v>
          </cell>
          <cell r="N106">
            <v>2</v>
          </cell>
          <cell r="O106">
            <v>1</v>
          </cell>
          <cell r="P106">
            <v>1</v>
          </cell>
          <cell r="Q106">
            <v>0</v>
          </cell>
          <cell r="R106">
            <v>1</v>
          </cell>
          <cell r="S106">
            <v>1</v>
          </cell>
          <cell r="T106">
            <v>19</v>
          </cell>
        </row>
        <row r="107">
          <cell r="G107" t="str">
            <v>105422-P.S.R. HORNILLOS</v>
          </cell>
          <cell r="I107">
            <v>1</v>
          </cell>
          <cell r="K107">
            <v>0</v>
          </cell>
          <cell r="L107">
            <v>0</v>
          </cell>
          <cell r="P107">
            <v>0</v>
          </cell>
          <cell r="S107">
            <v>3</v>
          </cell>
          <cell r="T107">
            <v>4</v>
          </cell>
        </row>
        <row r="108">
          <cell r="G108" t="str">
            <v>105437-P.S.R. CHALINGA</v>
          </cell>
          <cell r="I108">
            <v>1</v>
          </cell>
          <cell r="J108">
            <v>1</v>
          </cell>
          <cell r="L108">
            <v>1</v>
          </cell>
          <cell r="N108">
            <v>0</v>
          </cell>
          <cell r="P108">
            <v>1</v>
          </cell>
          <cell r="S108">
            <v>1</v>
          </cell>
          <cell r="T108">
            <v>5</v>
          </cell>
        </row>
        <row r="109">
          <cell r="G109" t="str">
            <v>105439-P.S.R. CERRO BLANCO</v>
          </cell>
          <cell r="K109">
            <v>1</v>
          </cell>
          <cell r="L109">
            <v>1</v>
          </cell>
          <cell r="M109">
            <v>1</v>
          </cell>
          <cell r="N109">
            <v>0</v>
          </cell>
          <cell r="T109">
            <v>3</v>
          </cell>
        </row>
        <row r="110">
          <cell r="G110" t="str">
            <v>105507-P.S.R. HUAMALATA</v>
          </cell>
          <cell r="H110">
            <v>3</v>
          </cell>
          <cell r="I110">
            <v>2</v>
          </cell>
          <cell r="J110">
            <v>2</v>
          </cell>
          <cell r="K110">
            <v>0</v>
          </cell>
          <cell r="L110">
            <v>2</v>
          </cell>
          <cell r="M110">
            <v>2</v>
          </cell>
          <cell r="N110">
            <v>3</v>
          </cell>
          <cell r="O110">
            <v>0</v>
          </cell>
          <cell r="Q110">
            <v>1</v>
          </cell>
          <cell r="R110">
            <v>1</v>
          </cell>
          <cell r="S110">
            <v>2</v>
          </cell>
          <cell r="T110">
            <v>18</v>
          </cell>
        </row>
        <row r="111">
          <cell r="G111" t="str">
            <v>105510-P.S.R. RECOLETA</v>
          </cell>
          <cell r="I111">
            <v>1</v>
          </cell>
          <cell r="J111">
            <v>1</v>
          </cell>
          <cell r="K111">
            <v>2</v>
          </cell>
          <cell r="N111">
            <v>1</v>
          </cell>
          <cell r="O111">
            <v>1</v>
          </cell>
          <cell r="R111">
            <v>5</v>
          </cell>
          <cell r="S111">
            <v>4</v>
          </cell>
          <cell r="T111">
            <v>15</v>
          </cell>
        </row>
        <row r="112">
          <cell r="G112" t="str">
            <v>105722-CECOF SAN JOSE DE LA DEHESA</v>
          </cell>
          <cell r="H112">
            <v>5</v>
          </cell>
          <cell r="I112">
            <v>4</v>
          </cell>
          <cell r="J112">
            <v>12</v>
          </cell>
          <cell r="K112">
            <v>5</v>
          </cell>
          <cell r="L112">
            <v>7</v>
          </cell>
          <cell r="M112">
            <v>6</v>
          </cell>
          <cell r="N112">
            <v>8</v>
          </cell>
          <cell r="O112">
            <v>7</v>
          </cell>
          <cell r="P112">
            <v>4</v>
          </cell>
          <cell r="Q112">
            <v>9</v>
          </cell>
          <cell r="R112">
            <v>4</v>
          </cell>
          <cell r="S112">
            <v>9</v>
          </cell>
          <cell r="T112">
            <v>80</v>
          </cell>
        </row>
        <row r="113">
          <cell r="G113" t="str">
            <v>105723-CECOF LIMARI</v>
          </cell>
          <cell r="H113">
            <v>2</v>
          </cell>
          <cell r="I113">
            <v>4</v>
          </cell>
          <cell r="J113">
            <v>5</v>
          </cell>
          <cell r="K113">
            <v>1</v>
          </cell>
          <cell r="L113">
            <v>5</v>
          </cell>
          <cell r="M113">
            <v>9</v>
          </cell>
          <cell r="N113">
            <v>5</v>
          </cell>
          <cell r="O113">
            <v>6</v>
          </cell>
          <cell r="P113">
            <v>1</v>
          </cell>
          <cell r="Q113">
            <v>3</v>
          </cell>
          <cell r="R113">
            <v>8</v>
          </cell>
          <cell r="S113">
            <v>6</v>
          </cell>
          <cell r="T113">
            <v>55</v>
          </cell>
        </row>
        <row r="114">
          <cell r="G114" t="str">
            <v>200258-CECOF LOS COPIHUES</v>
          </cell>
          <cell r="Q114">
            <v>0</v>
          </cell>
          <cell r="R114">
            <v>0</v>
          </cell>
          <cell r="S114">
            <v>5</v>
          </cell>
          <cell r="T114">
            <v>5</v>
          </cell>
        </row>
        <row r="115">
          <cell r="G115" t="str">
            <v>04302-COMBARBALÁ</v>
          </cell>
          <cell r="H115">
            <v>11</v>
          </cell>
          <cell r="I115">
            <v>8</v>
          </cell>
          <cell r="J115">
            <v>14</v>
          </cell>
          <cell r="K115">
            <v>14</v>
          </cell>
          <cell r="L115">
            <v>9</v>
          </cell>
          <cell r="M115">
            <v>12</v>
          </cell>
          <cell r="N115">
            <v>13</v>
          </cell>
          <cell r="O115">
            <v>12</v>
          </cell>
          <cell r="P115">
            <v>12</v>
          </cell>
          <cell r="Q115">
            <v>13</v>
          </cell>
          <cell r="R115">
            <v>9</v>
          </cell>
          <cell r="S115">
            <v>8</v>
          </cell>
          <cell r="T115">
            <v>135</v>
          </cell>
        </row>
        <row r="116">
          <cell r="G116" t="str">
            <v>105105-HOSPITAL COMBARBALA</v>
          </cell>
          <cell r="H116">
            <v>6</v>
          </cell>
          <cell r="I116">
            <v>5</v>
          </cell>
          <cell r="J116">
            <v>13</v>
          </cell>
          <cell r="K116">
            <v>10</v>
          </cell>
          <cell r="L116">
            <v>7</v>
          </cell>
          <cell r="M116">
            <v>8</v>
          </cell>
          <cell r="N116">
            <v>6</v>
          </cell>
          <cell r="O116">
            <v>6</v>
          </cell>
          <cell r="P116">
            <v>8</v>
          </cell>
          <cell r="Q116">
            <v>6</v>
          </cell>
          <cell r="R116">
            <v>8</v>
          </cell>
          <cell r="S116">
            <v>5</v>
          </cell>
          <cell r="T116">
            <v>88</v>
          </cell>
        </row>
        <row r="117">
          <cell r="G117" t="str">
            <v>105433-P.S.R. SAN LORENZO</v>
          </cell>
          <cell r="L117">
            <v>0</v>
          </cell>
          <cell r="T117">
            <v>0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G119" t="str">
            <v>105441-P.S.R. MANQUEHUA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1</v>
          </cell>
          <cell r="O119">
            <v>2</v>
          </cell>
          <cell r="P119">
            <v>1</v>
          </cell>
          <cell r="Q119">
            <v>0</v>
          </cell>
          <cell r="S119">
            <v>1</v>
          </cell>
          <cell r="T119">
            <v>5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S120">
            <v>0</v>
          </cell>
          <cell r="T120">
            <v>5</v>
          </cell>
        </row>
        <row r="121">
          <cell r="G121" t="str">
            <v>105460-P.S.R. COGOTI 18</v>
          </cell>
          <cell r="H121">
            <v>2</v>
          </cell>
          <cell r="I121">
            <v>1</v>
          </cell>
          <cell r="K121">
            <v>1</v>
          </cell>
          <cell r="L121">
            <v>0</v>
          </cell>
          <cell r="M121">
            <v>2</v>
          </cell>
          <cell r="N121">
            <v>2</v>
          </cell>
          <cell r="O121">
            <v>2</v>
          </cell>
          <cell r="P121">
            <v>0</v>
          </cell>
          <cell r="Q121">
            <v>4</v>
          </cell>
          <cell r="R121">
            <v>0</v>
          </cell>
          <cell r="S121">
            <v>1</v>
          </cell>
          <cell r="T121">
            <v>15</v>
          </cell>
        </row>
        <row r="122">
          <cell r="G122" t="str">
            <v>105461-P.S.R. EL HUACHO</v>
          </cell>
          <cell r="J122">
            <v>0</v>
          </cell>
          <cell r="K122">
            <v>1</v>
          </cell>
          <cell r="M122">
            <v>0</v>
          </cell>
          <cell r="N122">
            <v>0</v>
          </cell>
          <cell r="O122">
            <v>0</v>
          </cell>
          <cell r="T122">
            <v>1</v>
          </cell>
        </row>
        <row r="123">
          <cell r="G123" t="str">
            <v>105462-P.S.R. EL SAUCE</v>
          </cell>
          <cell r="I123">
            <v>0</v>
          </cell>
          <cell r="J123">
            <v>0</v>
          </cell>
          <cell r="K123">
            <v>1</v>
          </cell>
          <cell r="L123">
            <v>1</v>
          </cell>
          <cell r="N123">
            <v>0</v>
          </cell>
          <cell r="O123">
            <v>0</v>
          </cell>
          <cell r="R123">
            <v>1</v>
          </cell>
          <cell r="T123">
            <v>3</v>
          </cell>
        </row>
        <row r="124">
          <cell r="G124" t="str">
            <v>105463-P.S.R. QUILITAPIA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1</v>
          </cell>
          <cell r="Q124">
            <v>3</v>
          </cell>
          <cell r="R124">
            <v>0</v>
          </cell>
          <cell r="T124">
            <v>5</v>
          </cell>
        </row>
        <row r="125">
          <cell r="G125" t="str">
            <v>105464-P.S.R. LA LIGUA</v>
          </cell>
          <cell r="H125">
            <v>3</v>
          </cell>
          <cell r="I125">
            <v>0</v>
          </cell>
          <cell r="J125">
            <v>1</v>
          </cell>
          <cell r="K125">
            <v>1</v>
          </cell>
          <cell r="M125">
            <v>1</v>
          </cell>
          <cell r="N125">
            <v>2</v>
          </cell>
          <cell r="O125">
            <v>0</v>
          </cell>
          <cell r="Q125">
            <v>0</v>
          </cell>
          <cell r="S125">
            <v>1</v>
          </cell>
          <cell r="T125">
            <v>9</v>
          </cell>
        </row>
        <row r="126">
          <cell r="G126" t="str">
            <v>105465-P.S.R. RAMADILLA</v>
          </cell>
          <cell r="H126">
            <v>0</v>
          </cell>
          <cell r="J126">
            <v>0</v>
          </cell>
          <cell r="L126">
            <v>0</v>
          </cell>
          <cell r="P126">
            <v>2</v>
          </cell>
          <cell r="T126">
            <v>2</v>
          </cell>
        </row>
        <row r="127">
          <cell r="G127" t="str">
            <v>105466-P.S.R. VALLE HERMOSO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1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M128">
            <v>0</v>
          </cell>
          <cell r="S128">
            <v>0</v>
          </cell>
          <cell r="T128">
            <v>1</v>
          </cell>
        </row>
        <row r="129">
          <cell r="G129" t="str">
            <v>04304-MONTE PATRIA</v>
          </cell>
          <cell r="H129">
            <v>43</v>
          </cell>
          <cell r="I129">
            <v>50</v>
          </cell>
          <cell r="J129">
            <v>34</v>
          </cell>
          <cell r="K129">
            <v>27</v>
          </cell>
          <cell r="L129">
            <v>47</v>
          </cell>
          <cell r="M129">
            <v>27</v>
          </cell>
          <cell r="N129">
            <v>43</v>
          </cell>
          <cell r="O129">
            <v>41</v>
          </cell>
          <cell r="P129">
            <v>36</v>
          </cell>
          <cell r="Q129">
            <v>24</v>
          </cell>
          <cell r="R129">
            <v>27</v>
          </cell>
          <cell r="S129">
            <v>40</v>
          </cell>
          <cell r="T129">
            <v>439</v>
          </cell>
        </row>
        <row r="130">
          <cell r="G130" t="str">
            <v>105307-CES. RURAL MONTE PATRIA</v>
          </cell>
          <cell r="H130">
            <v>18</v>
          </cell>
          <cell r="I130">
            <v>25</v>
          </cell>
          <cell r="J130">
            <v>12</v>
          </cell>
          <cell r="K130">
            <v>9</v>
          </cell>
          <cell r="L130">
            <v>21</v>
          </cell>
          <cell r="M130">
            <v>14</v>
          </cell>
          <cell r="N130">
            <v>10</v>
          </cell>
          <cell r="O130">
            <v>9</v>
          </cell>
          <cell r="P130">
            <v>12</v>
          </cell>
          <cell r="Q130">
            <v>7</v>
          </cell>
          <cell r="R130">
            <v>9</v>
          </cell>
          <cell r="S130">
            <v>16</v>
          </cell>
          <cell r="T130">
            <v>162</v>
          </cell>
        </row>
        <row r="131">
          <cell r="G131" t="str">
            <v>105311-CES. RURAL CHAÑARAL ALTO</v>
          </cell>
          <cell r="H131">
            <v>5</v>
          </cell>
          <cell r="I131">
            <v>2</v>
          </cell>
          <cell r="J131">
            <v>7</v>
          </cell>
          <cell r="K131">
            <v>5</v>
          </cell>
          <cell r="L131">
            <v>5</v>
          </cell>
          <cell r="M131">
            <v>2</v>
          </cell>
          <cell r="N131">
            <v>6</v>
          </cell>
          <cell r="O131">
            <v>3</v>
          </cell>
          <cell r="P131">
            <v>5</v>
          </cell>
          <cell r="Q131">
            <v>3</v>
          </cell>
          <cell r="R131">
            <v>2</v>
          </cell>
          <cell r="S131">
            <v>8</v>
          </cell>
          <cell r="T131">
            <v>53</v>
          </cell>
        </row>
        <row r="132">
          <cell r="G132" t="str">
            <v>105312-CES. RURAL CAREN</v>
          </cell>
          <cell r="H132">
            <v>2</v>
          </cell>
          <cell r="I132">
            <v>5</v>
          </cell>
          <cell r="J132">
            <v>2</v>
          </cell>
          <cell r="K132">
            <v>0</v>
          </cell>
          <cell r="L132">
            <v>4</v>
          </cell>
          <cell r="M132">
            <v>2</v>
          </cell>
          <cell r="N132">
            <v>2</v>
          </cell>
          <cell r="O132">
            <v>4</v>
          </cell>
          <cell r="P132">
            <v>3</v>
          </cell>
          <cell r="Q132">
            <v>3</v>
          </cell>
          <cell r="R132">
            <v>0</v>
          </cell>
          <cell r="S132">
            <v>2</v>
          </cell>
          <cell r="T132">
            <v>29</v>
          </cell>
        </row>
        <row r="133">
          <cell r="G133" t="str">
            <v>105318-CES. RURAL EL PALQUI</v>
          </cell>
          <cell r="H133">
            <v>9</v>
          </cell>
          <cell r="I133">
            <v>13</v>
          </cell>
          <cell r="J133">
            <v>10</v>
          </cell>
          <cell r="K133">
            <v>9</v>
          </cell>
          <cell r="L133">
            <v>13</v>
          </cell>
          <cell r="M133">
            <v>3</v>
          </cell>
          <cell r="N133">
            <v>20</v>
          </cell>
          <cell r="O133">
            <v>18</v>
          </cell>
          <cell r="P133">
            <v>10</v>
          </cell>
          <cell r="Q133">
            <v>9</v>
          </cell>
          <cell r="R133">
            <v>11</v>
          </cell>
          <cell r="S133">
            <v>12</v>
          </cell>
          <cell r="T133">
            <v>137</v>
          </cell>
        </row>
        <row r="134">
          <cell r="G134" t="str">
            <v>105425-P.S.R. CHILECITO</v>
          </cell>
          <cell r="J134">
            <v>2</v>
          </cell>
          <cell r="M134">
            <v>1</v>
          </cell>
          <cell r="N134">
            <v>0</v>
          </cell>
          <cell r="P134">
            <v>0</v>
          </cell>
          <cell r="R134">
            <v>0</v>
          </cell>
          <cell r="T134">
            <v>3</v>
          </cell>
        </row>
        <row r="135">
          <cell r="G135" t="str">
            <v>105427-P.S.R. HACIENDA VALDIVIA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1</v>
          </cell>
          <cell r="M135">
            <v>1</v>
          </cell>
          <cell r="N135">
            <v>4</v>
          </cell>
          <cell r="O135">
            <v>1</v>
          </cell>
          <cell r="Q135">
            <v>1</v>
          </cell>
          <cell r="R135">
            <v>1</v>
          </cell>
          <cell r="T135">
            <v>10</v>
          </cell>
        </row>
        <row r="136">
          <cell r="G136" t="str">
            <v>105428-P.S.R. HUATULAME</v>
          </cell>
          <cell r="H136">
            <v>2</v>
          </cell>
          <cell r="J136">
            <v>0</v>
          </cell>
          <cell r="K136">
            <v>1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>
            <v>0</v>
          </cell>
          <cell r="T136">
            <v>4</v>
          </cell>
        </row>
        <row r="137">
          <cell r="G137" t="str">
            <v>105430-P.S.R. MIALQUI</v>
          </cell>
          <cell r="H137">
            <v>2</v>
          </cell>
          <cell r="J137">
            <v>0</v>
          </cell>
          <cell r="M137">
            <v>0</v>
          </cell>
          <cell r="S137">
            <v>0</v>
          </cell>
          <cell r="T137">
            <v>2</v>
          </cell>
        </row>
        <row r="138">
          <cell r="G138" t="str">
            <v>105431-P.S.R. PEDREGAL</v>
          </cell>
          <cell r="H138">
            <v>1</v>
          </cell>
          <cell r="I138">
            <v>0</v>
          </cell>
          <cell r="K138">
            <v>0</v>
          </cell>
          <cell r="M138">
            <v>1</v>
          </cell>
          <cell r="O138">
            <v>1</v>
          </cell>
          <cell r="P138">
            <v>0</v>
          </cell>
          <cell r="S138">
            <v>0</v>
          </cell>
          <cell r="T138">
            <v>3</v>
          </cell>
        </row>
        <row r="139">
          <cell r="G139" t="str">
            <v>105432-P.S.R. RAPEL</v>
          </cell>
          <cell r="H139">
            <v>2</v>
          </cell>
          <cell r="I139">
            <v>3</v>
          </cell>
          <cell r="L139">
            <v>1</v>
          </cell>
          <cell r="M139">
            <v>0</v>
          </cell>
          <cell r="O139">
            <v>2</v>
          </cell>
          <cell r="P139">
            <v>2</v>
          </cell>
          <cell r="Q139">
            <v>0</v>
          </cell>
          <cell r="R139">
            <v>2</v>
          </cell>
          <cell r="T139">
            <v>12</v>
          </cell>
        </row>
        <row r="140">
          <cell r="G140" t="str">
            <v>105435-P.S.R. TULAHUEN</v>
          </cell>
          <cell r="H140">
            <v>2</v>
          </cell>
          <cell r="I140">
            <v>2</v>
          </cell>
          <cell r="J140">
            <v>0</v>
          </cell>
          <cell r="K140">
            <v>2</v>
          </cell>
          <cell r="L140">
            <v>2</v>
          </cell>
          <cell r="M140">
            <v>1</v>
          </cell>
          <cell r="N140">
            <v>0</v>
          </cell>
          <cell r="O140">
            <v>2</v>
          </cell>
          <cell r="P140">
            <v>3</v>
          </cell>
          <cell r="Q140">
            <v>1</v>
          </cell>
          <cell r="R140">
            <v>2</v>
          </cell>
          <cell r="S140">
            <v>1</v>
          </cell>
          <cell r="T140">
            <v>18</v>
          </cell>
        </row>
        <row r="141">
          <cell r="G141" t="str">
            <v>105436-P.S.R. EL MAITEN</v>
          </cell>
          <cell r="I141">
            <v>0</v>
          </cell>
          <cell r="J141">
            <v>1</v>
          </cell>
          <cell r="M141">
            <v>1</v>
          </cell>
          <cell r="O141">
            <v>1</v>
          </cell>
          <cell r="S141">
            <v>1</v>
          </cell>
          <cell r="T141">
            <v>4</v>
          </cell>
        </row>
        <row r="142">
          <cell r="G142" t="str">
            <v>105489-P.S.R. RAMADAS DE TULAHUEN</v>
          </cell>
          <cell r="K142">
            <v>0</v>
          </cell>
          <cell r="N142">
            <v>1</v>
          </cell>
          <cell r="P142">
            <v>1</v>
          </cell>
          <cell r="Q142">
            <v>0</v>
          </cell>
          <cell r="T142">
            <v>2</v>
          </cell>
        </row>
        <row r="143">
          <cell r="G143" t="str">
            <v>04304-PUNITAQUI</v>
          </cell>
          <cell r="H143">
            <v>13</v>
          </cell>
          <cell r="I143">
            <v>19</v>
          </cell>
          <cell r="J143">
            <v>20</v>
          </cell>
          <cell r="K143">
            <v>10</v>
          </cell>
          <cell r="L143">
            <v>18</v>
          </cell>
          <cell r="M143">
            <v>14</v>
          </cell>
          <cell r="N143">
            <v>15</v>
          </cell>
          <cell r="O143">
            <v>18</v>
          </cell>
          <cell r="P143">
            <v>16</v>
          </cell>
          <cell r="Q143">
            <v>5</v>
          </cell>
          <cell r="R143">
            <v>11</v>
          </cell>
          <cell r="S143">
            <v>19</v>
          </cell>
          <cell r="T143">
            <v>178</v>
          </cell>
        </row>
        <row r="144">
          <cell r="G144" t="str">
            <v>105308-CES. RURAL PUNITAQUI</v>
          </cell>
          <cell r="H144">
            <v>12</v>
          </cell>
          <cell r="I144">
            <v>19</v>
          </cell>
          <cell r="J144">
            <v>20</v>
          </cell>
          <cell r="K144">
            <v>10</v>
          </cell>
          <cell r="L144">
            <v>18</v>
          </cell>
          <cell r="M144">
            <v>14</v>
          </cell>
          <cell r="N144">
            <v>15</v>
          </cell>
          <cell r="O144">
            <v>18</v>
          </cell>
          <cell r="P144">
            <v>14</v>
          </cell>
          <cell r="Q144">
            <v>5</v>
          </cell>
          <cell r="R144">
            <v>11</v>
          </cell>
          <cell r="S144">
            <v>19</v>
          </cell>
          <cell r="T144">
            <v>175</v>
          </cell>
        </row>
        <row r="145">
          <cell r="G145" t="str">
            <v>105440-P.S.R. DIVISADERO</v>
          </cell>
          <cell r="K145">
            <v>0</v>
          </cell>
          <cell r="P145">
            <v>2</v>
          </cell>
          <cell r="T145">
            <v>2</v>
          </cell>
        </row>
        <row r="146">
          <cell r="G146" t="str">
            <v>105442-P.S.R. SAN PEDRO DE QUILES</v>
          </cell>
          <cell r="H146">
            <v>1</v>
          </cell>
          <cell r="T146">
            <v>1</v>
          </cell>
        </row>
        <row r="147">
          <cell r="G147" t="str">
            <v>04305-RIO HURTADO</v>
          </cell>
          <cell r="H147">
            <v>3</v>
          </cell>
          <cell r="I147">
            <v>5</v>
          </cell>
          <cell r="J147">
            <v>3</v>
          </cell>
          <cell r="K147">
            <v>3</v>
          </cell>
          <cell r="L147">
            <v>4</v>
          </cell>
          <cell r="M147">
            <v>3</v>
          </cell>
          <cell r="N147">
            <v>0</v>
          </cell>
          <cell r="O147">
            <v>2</v>
          </cell>
          <cell r="P147">
            <v>4</v>
          </cell>
          <cell r="Q147">
            <v>0</v>
          </cell>
          <cell r="R147">
            <v>1</v>
          </cell>
          <cell r="S147">
            <v>8</v>
          </cell>
          <cell r="T147">
            <v>36</v>
          </cell>
        </row>
        <row r="148">
          <cell r="G148" t="str">
            <v>105310-CES. RURAL PICHASCA</v>
          </cell>
          <cell r="H148">
            <v>1</v>
          </cell>
          <cell r="I148">
            <v>4</v>
          </cell>
          <cell r="J148">
            <v>0</v>
          </cell>
          <cell r="K148">
            <v>1</v>
          </cell>
          <cell r="L148">
            <v>1</v>
          </cell>
          <cell r="M148">
            <v>0</v>
          </cell>
          <cell r="N148">
            <v>0</v>
          </cell>
          <cell r="P148">
            <v>3</v>
          </cell>
          <cell r="Q148">
            <v>0</v>
          </cell>
          <cell r="R148">
            <v>0</v>
          </cell>
          <cell r="S148">
            <v>5</v>
          </cell>
          <cell r="T148">
            <v>15</v>
          </cell>
        </row>
        <row r="149">
          <cell r="G149" t="str">
            <v>105409-P.S.R. EL CHAÑAR</v>
          </cell>
          <cell r="J149">
            <v>1</v>
          </cell>
          <cell r="L149">
            <v>1</v>
          </cell>
          <cell r="O149">
            <v>1</v>
          </cell>
          <cell r="P149">
            <v>1</v>
          </cell>
          <cell r="T149">
            <v>4</v>
          </cell>
        </row>
        <row r="150">
          <cell r="G150" t="str">
            <v>105410-P.S.R. HURTADO</v>
          </cell>
          <cell r="H150">
            <v>1</v>
          </cell>
          <cell r="J150">
            <v>0</v>
          </cell>
          <cell r="L150">
            <v>1</v>
          </cell>
          <cell r="M150">
            <v>1</v>
          </cell>
          <cell r="Q150">
            <v>0</v>
          </cell>
          <cell r="R150">
            <v>0</v>
          </cell>
          <cell r="T150">
            <v>3</v>
          </cell>
        </row>
        <row r="151">
          <cell r="G151" t="str">
            <v>105411-P.S.R. LAS BREAS</v>
          </cell>
          <cell r="J151">
            <v>1</v>
          </cell>
          <cell r="L151">
            <v>0</v>
          </cell>
          <cell r="M151">
            <v>0</v>
          </cell>
          <cell r="O151">
            <v>1</v>
          </cell>
          <cell r="P151">
            <v>0</v>
          </cell>
          <cell r="R151">
            <v>0</v>
          </cell>
          <cell r="T151">
            <v>2</v>
          </cell>
        </row>
        <row r="152">
          <cell r="G152" t="str">
            <v>105413-P.S.R. SAMO ALTO</v>
          </cell>
          <cell r="J152">
            <v>0</v>
          </cell>
          <cell r="M152">
            <v>1</v>
          </cell>
          <cell r="R152">
            <v>1</v>
          </cell>
          <cell r="S152">
            <v>2</v>
          </cell>
          <cell r="T152">
            <v>4</v>
          </cell>
        </row>
        <row r="153">
          <cell r="G153" t="str">
            <v>105414-P.S.R. SERON</v>
          </cell>
          <cell r="I153">
            <v>1</v>
          </cell>
          <cell r="J153">
            <v>0</v>
          </cell>
          <cell r="L153">
            <v>1</v>
          </cell>
          <cell r="M153">
            <v>1</v>
          </cell>
          <cell r="O153">
            <v>0</v>
          </cell>
          <cell r="S153">
            <v>1</v>
          </cell>
          <cell r="T153">
            <v>4</v>
          </cell>
        </row>
        <row r="154">
          <cell r="G154" t="str">
            <v>105503-P.S.R. TABAQUEROS</v>
          </cell>
          <cell r="H154">
            <v>1</v>
          </cell>
          <cell r="J154">
            <v>1</v>
          </cell>
          <cell r="K154">
            <v>2</v>
          </cell>
          <cell r="L154">
            <v>0</v>
          </cell>
          <cell r="N154">
            <v>0</v>
          </cell>
          <cell r="S154">
            <v>0</v>
          </cell>
          <cell r="T154">
            <v>4</v>
          </cell>
        </row>
        <row r="155">
          <cell r="G155" t="str">
            <v>Total general</v>
          </cell>
          <cell r="H155">
            <v>664</v>
          </cell>
          <cell r="I155">
            <v>645</v>
          </cell>
          <cell r="J155">
            <v>816</v>
          </cell>
          <cell r="K155">
            <v>573</v>
          </cell>
          <cell r="L155">
            <v>731</v>
          </cell>
          <cell r="M155">
            <v>573</v>
          </cell>
          <cell r="N155">
            <v>639</v>
          </cell>
          <cell r="O155">
            <v>701</v>
          </cell>
          <cell r="P155">
            <v>644</v>
          </cell>
          <cell r="Q155">
            <v>543</v>
          </cell>
          <cell r="R155">
            <v>537</v>
          </cell>
          <cell r="S155">
            <v>955</v>
          </cell>
          <cell r="T155">
            <v>8021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2176</v>
          </cell>
          <cell r="I4">
            <v>2176</v>
          </cell>
        </row>
        <row r="5">
          <cell r="G5" t="str">
            <v>105300-CES. CARDENAL CARO</v>
          </cell>
          <cell r="H5">
            <v>242</v>
          </cell>
          <cell r="I5">
            <v>242</v>
          </cell>
        </row>
        <row r="6">
          <cell r="G6" t="str">
            <v>105301-CES. LAS COMPAÑIAS</v>
          </cell>
          <cell r="H6">
            <v>261</v>
          </cell>
          <cell r="I6">
            <v>261</v>
          </cell>
        </row>
        <row r="7">
          <cell r="G7" t="str">
            <v>105302-CES. PEDRO AGUIRRE C.</v>
          </cell>
          <cell r="H7">
            <v>396</v>
          </cell>
          <cell r="I7">
            <v>396</v>
          </cell>
        </row>
        <row r="8">
          <cell r="G8" t="str">
            <v>105313-CES. SCHAFFHAUSER</v>
          </cell>
          <cell r="H8">
            <v>328</v>
          </cell>
          <cell r="I8">
            <v>328</v>
          </cell>
        </row>
        <row r="9">
          <cell r="G9" t="str">
            <v>105319-CES. CARDENAL R.S.H.</v>
          </cell>
          <cell r="H9">
            <v>340</v>
          </cell>
          <cell r="I9">
            <v>340</v>
          </cell>
        </row>
        <row r="10">
          <cell r="G10" t="str">
            <v>105325-CESFAM JUAN PABLO II</v>
          </cell>
          <cell r="H10">
            <v>433</v>
          </cell>
          <cell r="I10">
            <v>433</v>
          </cell>
        </row>
        <row r="11">
          <cell r="G11" t="str">
            <v>105400-P.S.R. ALGARROBITO            </v>
          </cell>
          <cell r="H11">
            <v>37</v>
          </cell>
          <cell r="I11">
            <v>37</v>
          </cell>
        </row>
        <row r="12">
          <cell r="G12" t="str">
            <v>105401-P.S.R. LAS ROJAS</v>
          </cell>
          <cell r="H12">
            <v>9</v>
          </cell>
          <cell r="I12">
            <v>9</v>
          </cell>
        </row>
        <row r="13">
          <cell r="G13" t="str">
            <v>105402-P.S.R. EL ROMERO</v>
          </cell>
          <cell r="H13">
            <v>9</v>
          </cell>
          <cell r="I13">
            <v>9</v>
          </cell>
        </row>
        <row r="14">
          <cell r="G14" t="str">
            <v>105499-P.S.R. LAMBERT</v>
          </cell>
          <cell r="H14">
            <v>15</v>
          </cell>
          <cell r="I14">
            <v>15</v>
          </cell>
        </row>
        <row r="15">
          <cell r="G15" t="str">
            <v>105700-CECOF VILLA EL INDIO</v>
          </cell>
          <cell r="H15">
            <v>26</v>
          </cell>
          <cell r="I15">
            <v>26</v>
          </cell>
        </row>
        <row r="16">
          <cell r="G16" t="str">
            <v>105701-CECOF VILLA ALEMANIA</v>
          </cell>
          <cell r="H16">
            <v>21</v>
          </cell>
          <cell r="I16">
            <v>21</v>
          </cell>
        </row>
        <row r="17">
          <cell r="G17" t="str">
            <v>105702-CECOF VILLA LAMBERT</v>
          </cell>
          <cell r="H17">
            <v>59</v>
          </cell>
          <cell r="I17">
            <v>59</v>
          </cell>
        </row>
        <row r="18">
          <cell r="G18" t="str">
            <v>04102-COQUIMBO</v>
          </cell>
          <cell r="H18">
            <v>2268</v>
          </cell>
          <cell r="I18">
            <v>2268</v>
          </cell>
        </row>
        <row r="19">
          <cell r="G19" t="str">
            <v>105303-CES. SAN JUAN</v>
          </cell>
          <cell r="H19">
            <v>370</v>
          </cell>
          <cell r="I19">
            <v>370</v>
          </cell>
        </row>
        <row r="20">
          <cell r="G20" t="str">
            <v>105304-CES. SANTA CECILIA</v>
          </cell>
          <cell r="H20">
            <v>397</v>
          </cell>
          <cell r="I20">
            <v>397</v>
          </cell>
        </row>
        <row r="21">
          <cell r="G21" t="str">
            <v>105305-CES. TIERRAS BLANCAS</v>
          </cell>
          <cell r="H21">
            <v>661</v>
          </cell>
          <cell r="I21">
            <v>661</v>
          </cell>
        </row>
        <row r="22">
          <cell r="G22" t="str">
            <v>105321-CES. RURAL  TONGOY</v>
          </cell>
          <cell r="H22">
            <v>96</v>
          </cell>
          <cell r="I22">
            <v>96</v>
          </cell>
        </row>
        <row r="23">
          <cell r="G23" t="str">
            <v>105323-CES. DR. SERGIO AGUILAR</v>
          </cell>
          <cell r="H23">
            <v>544</v>
          </cell>
          <cell r="I23">
            <v>544</v>
          </cell>
        </row>
        <row r="24">
          <cell r="G24" t="str">
            <v>105404-P.S.R. EL TANGUE                         </v>
          </cell>
          <cell r="H24">
            <v>21</v>
          </cell>
          <cell r="I24">
            <v>21</v>
          </cell>
        </row>
        <row r="25">
          <cell r="G25" t="str">
            <v>105405-P.S.R. GUANAQUEROS</v>
          </cell>
          <cell r="H25">
            <v>21</v>
          </cell>
          <cell r="I25">
            <v>21</v>
          </cell>
        </row>
        <row r="26">
          <cell r="G26" t="str">
            <v>105406-P.S.R. PAN DE AZUCAR</v>
          </cell>
          <cell r="H26">
            <v>82</v>
          </cell>
          <cell r="I26">
            <v>82</v>
          </cell>
        </row>
        <row r="27">
          <cell r="G27" t="str">
            <v>105407-P.S.R. TAMBILLOS</v>
          </cell>
          <cell r="H27">
            <v>14</v>
          </cell>
          <cell r="I27">
            <v>14</v>
          </cell>
        </row>
        <row r="28">
          <cell r="G28" t="str">
            <v>105705-CECOF EL ALBA</v>
          </cell>
          <cell r="H28">
            <v>62</v>
          </cell>
          <cell r="I28">
            <v>62</v>
          </cell>
        </row>
        <row r="29">
          <cell r="G29" t="str">
            <v>04103-ANDACOLLO</v>
          </cell>
          <cell r="H29">
            <v>132</v>
          </cell>
          <cell r="I29">
            <v>132</v>
          </cell>
        </row>
        <row r="30">
          <cell r="G30" t="str">
            <v>105106-HOSPITAL ANDACOLLO</v>
          </cell>
          <cell r="H30">
            <v>132</v>
          </cell>
          <cell r="I30">
            <v>132</v>
          </cell>
        </row>
        <row r="31">
          <cell r="G31" t="str">
            <v>04104-LA HIGUERA</v>
          </cell>
          <cell r="H31">
            <v>60</v>
          </cell>
          <cell r="I31">
            <v>60</v>
          </cell>
        </row>
        <row r="32">
          <cell r="G32" t="str">
            <v>105314-CES. LA HIGUERA</v>
          </cell>
          <cell r="H32">
            <v>26</v>
          </cell>
          <cell r="I32">
            <v>26</v>
          </cell>
        </row>
        <row r="33">
          <cell r="G33" t="str">
            <v>105500-P.S.R. CALETA HORNOS        </v>
          </cell>
          <cell r="H33">
            <v>14</v>
          </cell>
          <cell r="I33">
            <v>14</v>
          </cell>
        </row>
        <row r="34">
          <cell r="G34" t="str">
            <v>105505-P.S.R. LOS CHOROS</v>
          </cell>
          <cell r="H34">
            <v>2</v>
          </cell>
          <cell r="I34">
            <v>2</v>
          </cell>
        </row>
        <row r="35">
          <cell r="G35" t="str">
            <v>105506-P.S.R. EL TRAPICHE</v>
          </cell>
          <cell r="H35">
            <v>18</v>
          </cell>
          <cell r="I35">
            <v>18</v>
          </cell>
        </row>
        <row r="36">
          <cell r="G36" t="str">
            <v>04105-PAIHUANO</v>
          </cell>
          <cell r="H36">
            <v>49</v>
          </cell>
          <cell r="I36">
            <v>49</v>
          </cell>
        </row>
        <row r="37">
          <cell r="G37" t="str">
            <v>105306-CES. PAIHUANO</v>
          </cell>
          <cell r="H37">
            <v>16</v>
          </cell>
          <cell r="I37">
            <v>16</v>
          </cell>
        </row>
        <row r="38">
          <cell r="G38" t="str">
            <v>105475-P.S.R. HORCON</v>
          </cell>
          <cell r="H38">
            <v>7</v>
          </cell>
          <cell r="I38">
            <v>7</v>
          </cell>
        </row>
        <row r="39">
          <cell r="G39" t="str">
            <v>105476-P.S.R. MONTE GRANDE</v>
          </cell>
          <cell r="H39">
            <v>9</v>
          </cell>
          <cell r="I39">
            <v>9</v>
          </cell>
        </row>
        <row r="40">
          <cell r="G40" t="str">
            <v>105477-P.S.R. PISCO ELQUI</v>
          </cell>
          <cell r="H40">
            <v>17</v>
          </cell>
          <cell r="I40">
            <v>17</v>
          </cell>
        </row>
        <row r="41">
          <cell r="G41" t="str">
            <v>04106-VICUÑA</v>
          </cell>
          <cell r="H41">
            <v>363</v>
          </cell>
          <cell r="I41">
            <v>363</v>
          </cell>
        </row>
        <row r="42">
          <cell r="G42" t="str">
            <v>105107-HOSPITAL VICUÑA</v>
          </cell>
          <cell r="H42">
            <v>213</v>
          </cell>
          <cell r="I42">
            <v>213</v>
          </cell>
        </row>
        <row r="43">
          <cell r="G43" t="str">
            <v>105467-P.S.R. DIAGUITAS</v>
          </cell>
          <cell r="H43">
            <v>13</v>
          </cell>
          <cell r="I43">
            <v>13</v>
          </cell>
        </row>
        <row r="44">
          <cell r="G44" t="str">
            <v>105468-P.S.R. EL MOLLE</v>
          </cell>
          <cell r="H44">
            <v>14</v>
          </cell>
          <cell r="I44">
            <v>14</v>
          </cell>
        </row>
        <row r="45">
          <cell r="G45" t="str">
            <v>105469-P.S.R. EL TAMBO</v>
          </cell>
          <cell r="H45">
            <v>17</v>
          </cell>
          <cell r="I45">
            <v>17</v>
          </cell>
        </row>
        <row r="46">
          <cell r="G46" t="str">
            <v>105470-P.S.R. HUANTA</v>
          </cell>
          <cell r="H46">
            <v>1</v>
          </cell>
          <cell r="I46">
            <v>1</v>
          </cell>
        </row>
        <row r="47">
          <cell r="G47" t="str">
            <v>105471-P.S.R. PERALILLO</v>
          </cell>
          <cell r="H47">
            <v>20</v>
          </cell>
          <cell r="I47">
            <v>20</v>
          </cell>
        </row>
        <row r="48">
          <cell r="G48" t="str">
            <v>105472-P.S.R. RIVADAVIA</v>
          </cell>
          <cell r="H48">
            <v>9</v>
          </cell>
          <cell r="I48">
            <v>9</v>
          </cell>
        </row>
        <row r="49">
          <cell r="G49" t="str">
            <v>105473-P.S.R. TALCUNA</v>
          </cell>
          <cell r="H49">
            <v>23</v>
          </cell>
          <cell r="I49">
            <v>23</v>
          </cell>
        </row>
        <row r="50">
          <cell r="G50" t="str">
            <v>105474-P.S.R. CHAPILCA</v>
          </cell>
          <cell r="H50">
            <v>4</v>
          </cell>
          <cell r="I50">
            <v>4</v>
          </cell>
        </row>
        <row r="51">
          <cell r="G51" t="str">
            <v>105502-P.S.R. CALINGASTA</v>
          </cell>
          <cell r="H51">
            <v>43</v>
          </cell>
          <cell r="I51">
            <v>43</v>
          </cell>
        </row>
        <row r="52">
          <cell r="G52" t="str">
            <v>105509-P.S.R. GUALLIGUAICA</v>
          </cell>
          <cell r="H52">
            <v>6</v>
          </cell>
          <cell r="I52">
            <v>6</v>
          </cell>
        </row>
        <row r="53">
          <cell r="G53" t="str">
            <v>04201-ILLAPEL</v>
          </cell>
          <cell r="H53">
            <v>401</v>
          </cell>
          <cell r="I53">
            <v>401</v>
          </cell>
        </row>
        <row r="54">
          <cell r="G54" t="str">
            <v>105103-HOSPITAL ILLAPEL</v>
          </cell>
          <cell r="H54">
            <v>171</v>
          </cell>
          <cell r="I54">
            <v>171</v>
          </cell>
        </row>
        <row r="55">
          <cell r="G55" t="str">
            <v>105326-CESFAM SAN RAFAEL</v>
          </cell>
          <cell r="H55">
            <v>140</v>
          </cell>
          <cell r="I55">
            <v>140</v>
          </cell>
        </row>
        <row r="56">
          <cell r="G56" t="str">
            <v>105443-P.S.R. CARCAMO                   </v>
          </cell>
          <cell r="H56">
            <v>9</v>
          </cell>
          <cell r="I56">
            <v>9</v>
          </cell>
        </row>
        <row r="57">
          <cell r="G57" t="str">
            <v>105444-P.S.R. HUINTIL</v>
          </cell>
          <cell r="H57">
            <v>7</v>
          </cell>
          <cell r="I57">
            <v>7</v>
          </cell>
        </row>
        <row r="58">
          <cell r="G58" t="str">
            <v>105445-P.S.R. LIMAHUIDA</v>
          </cell>
          <cell r="H58">
            <v>8</v>
          </cell>
          <cell r="I58">
            <v>8</v>
          </cell>
        </row>
        <row r="59">
          <cell r="G59" t="str">
            <v>105446-P.S.R. MATANCILLA</v>
          </cell>
          <cell r="H59">
            <v>1</v>
          </cell>
          <cell r="I59">
            <v>1</v>
          </cell>
        </row>
        <row r="60">
          <cell r="G60" t="str">
            <v>105447-P.S.R. PERALILLO</v>
          </cell>
          <cell r="H60">
            <v>9</v>
          </cell>
          <cell r="I60">
            <v>9</v>
          </cell>
        </row>
        <row r="61">
          <cell r="G61" t="str">
            <v>105448-P.S.R. SANTA VIRGINIA</v>
          </cell>
          <cell r="H61">
            <v>5</v>
          </cell>
          <cell r="I61">
            <v>5</v>
          </cell>
        </row>
        <row r="62">
          <cell r="G62" t="str">
            <v>105449-P.S.R. TUNGA NORTE</v>
          </cell>
          <cell r="H62">
            <v>0</v>
          </cell>
          <cell r="I62">
            <v>0</v>
          </cell>
        </row>
        <row r="63">
          <cell r="G63" t="str">
            <v>105485-P.S.R. PLAN DE HORNOS</v>
          </cell>
          <cell r="H63">
            <v>10</v>
          </cell>
          <cell r="I63">
            <v>10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</row>
        <row r="65">
          <cell r="G65" t="str">
            <v>105487-P.S.R. CAÑAS UNO</v>
          </cell>
          <cell r="H65">
            <v>33</v>
          </cell>
          <cell r="I65">
            <v>33</v>
          </cell>
        </row>
        <row r="66">
          <cell r="G66" t="str">
            <v>105496-P.S.R. PINTACURA SUR</v>
          </cell>
          <cell r="H66">
            <v>5</v>
          </cell>
          <cell r="I66">
            <v>5</v>
          </cell>
        </row>
        <row r="67">
          <cell r="G67" t="str">
            <v>105504-P.S.R. SOCAVON</v>
          </cell>
          <cell r="H67">
            <v>3</v>
          </cell>
          <cell r="I67">
            <v>3</v>
          </cell>
        </row>
        <row r="68">
          <cell r="G68" t="str">
            <v>04202-CANELA</v>
          </cell>
          <cell r="H68">
            <v>100</v>
          </cell>
          <cell r="I68">
            <v>100</v>
          </cell>
        </row>
        <row r="69">
          <cell r="G69" t="str">
            <v>105309-CES. RURAL CANELA</v>
          </cell>
          <cell r="H69">
            <v>65</v>
          </cell>
          <cell r="I69">
            <v>65</v>
          </cell>
        </row>
        <row r="70">
          <cell r="G70" t="str">
            <v>105450-P.S.R. MINCHA NORTE            </v>
          </cell>
          <cell r="H70">
            <v>6</v>
          </cell>
          <cell r="I70">
            <v>6</v>
          </cell>
        </row>
        <row r="71">
          <cell r="G71" t="str">
            <v>105451-P.S.R. AGUA FRIA</v>
          </cell>
          <cell r="H71">
            <v>2</v>
          </cell>
          <cell r="I71">
            <v>2</v>
          </cell>
        </row>
        <row r="72">
          <cell r="G72" t="str">
            <v>105482-P.S.R. CANELA ALTA</v>
          </cell>
          <cell r="H72">
            <v>8</v>
          </cell>
          <cell r="I72">
            <v>8</v>
          </cell>
        </row>
        <row r="73">
          <cell r="G73" t="str">
            <v>105483-P.S.R. LOS RULOS</v>
          </cell>
          <cell r="H73">
            <v>4</v>
          </cell>
          <cell r="I73">
            <v>4</v>
          </cell>
        </row>
        <row r="74">
          <cell r="G74" t="str">
            <v>105484-P.S.R. HUENTELAUQUEN</v>
          </cell>
          <cell r="H74">
            <v>13</v>
          </cell>
          <cell r="I74">
            <v>13</v>
          </cell>
        </row>
        <row r="75">
          <cell r="G75" t="str">
            <v>105488-P.S.R. ESPIRITU SANTO</v>
          </cell>
          <cell r="H75">
            <v>2</v>
          </cell>
          <cell r="I75">
            <v>2</v>
          </cell>
        </row>
        <row r="76">
          <cell r="G76" t="str">
            <v>105493-P.S.R. MINCHA SUR</v>
          </cell>
          <cell r="H76">
            <v>0</v>
          </cell>
          <cell r="I76">
            <v>0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</row>
        <row r="78">
          <cell r="G78" t="str">
            <v>105498-P.S.R. QUEBRADA DE LINARES</v>
          </cell>
          <cell r="H78">
            <v>0</v>
          </cell>
          <cell r="I78">
            <v>0</v>
          </cell>
        </row>
        <row r="79">
          <cell r="G79" t="str">
            <v>04203-LOS VILOS</v>
          </cell>
          <cell r="H79">
            <v>269</v>
          </cell>
          <cell r="I79">
            <v>269</v>
          </cell>
        </row>
        <row r="80">
          <cell r="G80" t="str">
            <v>105108-HOSPITAL LOS VILOS</v>
          </cell>
          <cell r="H80">
            <v>193</v>
          </cell>
          <cell r="I80">
            <v>193</v>
          </cell>
        </row>
        <row r="81">
          <cell r="G81" t="str">
            <v>105478-P.S.R. CAIMANES                   </v>
          </cell>
          <cell r="H81">
            <v>44</v>
          </cell>
          <cell r="I81">
            <v>44</v>
          </cell>
        </row>
        <row r="82">
          <cell r="G82" t="str">
            <v>105479-P.S.R. GUANGUALI</v>
          </cell>
          <cell r="H82">
            <v>4</v>
          </cell>
          <cell r="I82">
            <v>4</v>
          </cell>
        </row>
        <row r="83">
          <cell r="G83" t="str">
            <v>105480-P.S.R. QUILIMARI</v>
          </cell>
          <cell r="H83">
            <v>17</v>
          </cell>
          <cell r="I83">
            <v>17</v>
          </cell>
        </row>
        <row r="84">
          <cell r="G84" t="str">
            <v>105481-P.S.R. TILAMA</v>
          </cell>
          <cell r="H84">
            <v>6</v>
          </cell>
          <cell r="I84">
            <v>6</v>
          </cell>
        </row>
        <row r="85">
          <cell r="G85" t="str">
            <v>105511-P.S.R. LOS CONDORES</v>
          </cell>
          <cell r="H85">
            <v>5</v>
          </cell>
          <cell r="I85">
            <v>5</v>
          </cell>
        </row>
        <row r="86">
          <cell r="G86" t="str">
            <v>04204-SALAMANCA</v>
          </cell>
          <cell r="H86">
            <v>296</v>
          </cell>
          <cell r="I86">
            <v>296</v>
          </cell>
        </row>
        <row r="87">
          <cell r="G87" t="str">
            <v>105104-HOSPITAL SALAMANCA</v>
          </cell>
          <cell r="H87">
            <v>175</v>
          </cell>
          <cell r="I87">
            <v>175</v>
          </cell>
        </row>
        <row r="88">
          <cell r="G88" t="str">
            <v>105452-P.S.R. CUNCUMEN                 </v>
          </cell>
          <cell r="H88">
            <v>60</v>
          </cell>
          <cell r="I88">
            <v>60</v>
          </cell>
        </row>
        <row r="89">
          <cell r="G89" t="str">
            <v>105453-P.S.R. TRANQUILLA</v>
          </cell>
          <cell r="H89">
            <v>9</v>
          </cell>
          <cell r="I89">
            <v>9</v>
          </cell>
        </row>
        <row r="90">
          <cell r="G90" t="str">
            <v>105454-P.S.R. CUNLAGUA</v>
          </cell>
          <cell r="H90">
            <v>4</v>
          </cell>
          <cell r="I90">
            <v>4</v>
          </cell>
        </row>
        <row r="91">
          <cell r="G91" t="str">
            <v>105455-P.S.R. CHILLEPIN</v>
          </cell>
          <cell r="H91">
            <v>13</v>
          </cell>
          <cell r="I91">
            <v>13</v>
          </cell>
        </row>
        <row r="92">
          <cell r="G92" t="str">
            <v>105456-P.S.R. LLIMPO</v>
          </cell>
          <cell r="H92">
            <v>10</v>
          </cell>
          <cell r="I92">
            <v>10</v>
          </cell>
        </row>
        <row r="93">
          <cell r="G93" t="str">
            <v>105457-P.S.R. SAN AGUSTIN</v>
          </cell>
          <cell r="H93">
            <v>4</v>
          </cell>
          <cell r="I93">
            <v>4</v>
          </cell>
        </row>
        <row r="94">
          <cell r="G94" t="str">
            <v>105458-P.S.R. TAHUINCO</v>
          </cell>
          <cell r="H94">
            <v>11</v>
          </cell>
          <cell r="I94">
            <v>11</v>
          </cell>
        </row>
        <row r="95">
          <cell r="G95" t="str">
            <v>105491-P.S.R. QUELEN BAJO</v>
          </cell>
          <cell r="H95">
            <v>4</v>
          </cell>
          <cell r="I95">
            <v>4</v>
          </cell>
        </row>
        <row r="96">
          <cell r="G96" t="str">
            <v>105492-P.S.R. CAMISA</v>
          </cell>
          <cell r="H96">
            <v>2</v>
          </cell>
          <cell r="I96">
            <v>2</v>
          </cell>
        </row>
        <row r="97">
          <cell r="G97" t="str">
            <v>105501-P.S.R. ARBOLEDA GRANDE</v>
          </cell>
          <cell r="H97">
            <v>4</v>
          </cell>
          <cell r="I97">
            <v>4</v>
          </cell>
        </row>
        <row r="98">
          <cell r="G98" t="str">
            <v>04301-OVALLE</v>
          </cell>
          <cell r="H98">
            <v>1295</v>
          </cell>
          <cell r="I98">
            <v>1295</v>
          </cell>
        </row>
        <row r="99">
          <cell r="G99" t="str">
            <v>105315-CES. RURAL C. DE TAMAYA</v>
          </cell>
          <cell r="H99">
            <v>63</v>
          </cell>
          <cell r="I99">
            <v>63</v>
          </cell>
        </row>
        <row r="100">
          <cell r="G100" t="str">
            <v>105317-CES. JORGE JORDAN D.</v>
          </cell>
          <cell r="H100">
            <v>370</v>
          </cell>
          <cell r="I100">
            <v>370</v>
          </cell>
        </row>
        <row r="101">
          <cell r="G101" t="str">
            <v>105322-CES. MARCOS MACUADA</v>
          </cell>
          <cell r="H101">
            <v>509</v>
          </cell>
          <cell r="I101">
            <v>509</v>
          </cell>
        </row>
        <row r="102">
          <cell r="G102" t="str">
            <v>105324-CES. SOTAQUI</v>
          </cell>
          <cell r="H102">
            <v>82</v>
          </cell>
          <cell r="I102">
            <v>82</v>
          </cell>
        </row>
        <row r="103">
          <cell r="G103" t="str">
            <v>105415-P.S.R. BARRAZA</v>
          </cell>
          <cell r="H103">
            <v>12</v>
          </cell>
          <cell r="I103">
            <v>12</v>
          </cell>
        </row>
        <row r="104">
          <cell r="G104" t="str">
            <v>105416-P.S.R. CAMARICO                  </v>
          </cell>
          <cell r="H104">
            <v>16</v>
          </cell>
          <cell r="I104">
            <v>16</v>
          </cell>
        </row>
        <row r="105">
          <cell r="G105" t="str">
            <v>105417-P.S.R. ALCONES BAJOS</v>
          </cell>
          <cell r="H105">
            <v>9</v>
          </cell>
          <cell r="I105">
            <v>9</v>
          </cell>
        </row>
        <row r="106">
          <cell r="G106" t="str">
            <v>105419-P.S.R. LAS SOSSAS</v>
          </cell>
          <cell r="H106">
            <v>3</v>
          </cell>
          <cell r="I106">
            <v>3</v>
          </cell>
        </row>
        <row r="107">
          <cell r="G107" t="str">
            <v>105420-P.S.R. LIMARI</v>
          </cell>
          <cell r="H107">
            <v>19</v>
          </cell>
          <cell r="I107">
            <v>19</v>
          </cell>
        </row>
        <row r="108">
          <cell r="G108" t="str">
            <v>105422-P.S.R. HORNILLOS</v>
          </cell>
          <cell r="H108">
            <v>5</v>
          </cell>
          <cell r="I108">
            <v>5</v>
          </cell>
        </row>
        <row r="109">
          <cell r="G109" t="str">
            <v>105437-P.S.R. CHALINGA</v>
          </cell>
          <cell r="H109">
            <v>4</v>
          </cell>
          <cell r="I109">
            <v>4</v>
          </cell>
        </row>
        <row r="110">
          <cell r="G110" t="str">
            <v>105439-P.S.R. CERRO BLANCO</v>
          </cell>
          <cell r="H110">
            <v>1</v>
          </cell>
          <cell r="I110">
            <v>1</v>
          </cell>
        </row>
        <row r="111">
          <cell r="G111" t="str">
            <v>105507-P.S.R. HUAMALATA</v>
          </cell>
          <cell r="H111">
            <v>18</v>
          </cell>
          <cell r="I111">
            <v>18</v>
          </cell>
        </row>
        <row r="112">
          <cell r="G112" t="str">
            <v>105510-P.S.R. RECOLETA</v>
          </cell>
          <cell r="H112">
            <v>15</v>
          </cell>
          <cell r="I112">
            <v>15</v>
          </cell>
        </row>
        <row r="113">
          <cell r="G113" t="str">
            <v>105722-CECOF SAN JOSE DE LA DEHESA</v>
          </cell>
          <cell r="H113">
            <v>79</v>
          </cell>
          <cell r="I113">
            <v>79</v>
          </cell>
        </row>
        <row r="114">
          <cell r="G114" t="str">
            <v>105723-CECOF LIMARI</v>
          </cell>
          <cell r="H114">
            <v>48</v>
          </cell>
          <cell r="I114">
            <v>48</v>
          </cell>
        </row>
        <row r="115">
          <cell r="G115" t="str">
            <v>200258-CECOF LOS COPIHUES</v>
          </cell>
          <cell r="H115">
            <v>42</v>
          </cell>
          <cell r="I115">
            <v>42</v>
          </cell>
        </row>
        <row r="116">
          <cell r="G116" t="str">
            <v>04302-COMBARBALÁ</v>
          </cell>
          <cell r="H116">
            <v>139</v>
          </cell>
          <cell r="I116">
            <v>139</v>
          </cell>
        </row>
        <row r="117">
          <cell r="G117" t="str">
            <v>105105-HOSPITAL COMBARBALA</v>
          </cell>
          <cell r="H117">
            <v>95</v>
          </cell>
          <cell r="I117">
            <v>95</v>
          </cell>
        </row>
        <row r="118">
          <cell r="G118" t="str">
            <v>105433-P.S.R. SAN LORENZO</v>
          </cell>
          <cell r="H118">
            <v>0</v>
          </cell>
          <cell r="I118">
            <v>0</v>
          </cell>
        </row>
        <row r="119">
          <cell r="G119" t="str">
            <v>105434-P.S.R. SAN MARCOS</v>
          </cell>
          <cell r="H119">
            <v>3</v>
          </cell>
          <cell r="I119">
            <v>3</v>
          </cell>
        </row>
        <row r="120">
          <cell r="G120" t="str">
            <v>105441-P.S.R. MANQUEHUA</v>
          </cell>
          <cell r="H120">
            <v>7</v>
          </cell>
          <cell r="I120">
            <v>7</v>
          </cell>
        </row>
        <row r="121">
          <cell r="G121" t="str">
            <v>105459-P.S.R. BARRANCAS                </v>
          </cell>
          <cell r="H121">
            <v>4</v>
          </cell>
          <cell r="I121">
            <v>4</v>
          </cell>
        </row>
        <row r="122">
          <cell r="G122" t="str">
            <v>105460-P.S.R. COGOTI 18</v>
          </cell>
          <cell r="H122">
            <v>11</v>
          </cell>
          <cell r="I122">
            <v>11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3</v>
          </cell>
          <cell r="I124">
            <v>3</v>
          </cell>
        </row>
        <row r="125">
          <cell r="G125" t="str">
            <v>105463-P.S.R. QUILITAPIA</v>
          </cell>
          <cell r="H125">
            <v>7</v>
          </cell>
          <cell r="I125">
            <v>7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4</v>
          </cell>
          <cell r="I127">
            <v>4</v>
          </cell>
        </row>
        <row r="128">
          <cell r="G128" t="str">
            <v>105466-P.S.R. VALLE HERMOSO</v>
          </cell>
          <cell r="H128">
            <v>1</v>
          </cell>
          <cell r="I128">
            <v>1</v>
          </cell>
        </row>
        <row r="129">
          <cell r="G129" t="str">
            <v>105490-P.S.R. EL DURAZNO</v>
          </cell>
          <cell r="H129">
            <v>0</v>
          </cell>
          <cell r="I129">
            <v>0</v>
          </cell>
        </row>
        <row r="130">
          <cell r="G130" t="str">
            <v>04304-MONTE PATRIA</v>
          </cell>
          <cell r="H130">
            <v>443</v>
          </cell>
          <cell r="I130">
            <v>443</v>
          </cell>
        </row>
        <row r="131">
          <cell r="G131" t="str">
            <v>105307-CES. RURAL MONTE PATRIA</v>
          </cell>
          <cell r="H131">
            <v>152</v>
          </cell>
          <cell r="I131">
            <v>152</v>
          </cell>
        </row>
        <row r="132">
          <cell r="G132" t="str">
            <v>105311-CES. RURAL CHAÑARAL ALTO</v>
          </cell>
          <cell r="H132">
            <v>65</v>
          </cell>
          <cell r="I132">
            <v>65</v>
          </cell>
        </row>
        <row r="133">
          <cell r="G133" t="str">
            <v>105312-CES. RURAL CAREN</v>
          </cell>
          <cell r="H133">
            <v>27</v>
          </cell>
          <cell r="I133">
            <v>27</v>
          </cell>
        </row>
        <row r="134">
          <cell r="G134" t="str">
            <v>105318-CES. RURAL EL PALQUI</v>
          </cell>
          <cell r="H134">
            <v>138</v>
          </cell>
          <cell r="I134">
            <v>138</v>
          </cell>
        </row>
        <row r="135">
          <cell r="G135" t="str">
            <v>105425-P.S.R. CHILECITO</v>
          </cell>
          <cell r="H135">
            <v>1</v>
          </cell>
          <cell r="I135">
            <v>1</v>
          </cell>
        </row>
        <row r="136">
          <cell r="G136" t="str">
            <v>105427-P.S.R. HACIENDA VALDIVIA</v>
          </cell>
          <cell r="H136">
            <v>11</v>
          </cell>
          <cell r="I136">
            <v>11</v>
          </cell>
        </row>
        <row r="137">
          <cell r="G137" t="str">
            <v>105428-P.S.R. HUATULAME</v>
          </cell>
          <cell r="H137">
            <v>4</v>
          </cell>
          <cell r="I137">
            <v>4</v>
          </cell>
        </row>
        <row r="138">
          <cell r="G138" t="str">
            <v>105430-P.S.R. MIALQUI</v>
          </cell>
          <cell r="H138">
            <v>5</v>
          </cell>
          <cell r="I138">
            <v>5</v>
          </cell>
        </row>
        <row r="139">
          <cell r="G139" t="str">
            <v>105431-P.S.R. PEDREGAL</v>
          </cell>
          <cell r="H139">
            <v>4</v>
          </cell>
          <cell r="I139">
            <v>4</v>
          </cell>
        </row>
        <row r="140">
          <cell r="G140" t="str">
            <v>105432-P.S.R. RAPEL</v>
          </cell>
          <cell r="H140">
            <v>15</v>
          </cell>
          <cell r="I140">
            <v>15</v>
          </cell>
        </row>
        <row r="141">
          <cell r="G141" t="str">
            <v>105435-P.S.R. TULAHUEN</v>
          </cell>
          <cell r="H141">
            <v>17</v>
          </cell>
          <cell r="I141">
            <v>17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1</v>
          </cell>
          <cell r="I143">
            <v>1</v>
          </cell>
        </row>
        <row r="144">
          <cell r="G144" t="str">
            <v>04304-PUNITAQUI</v>
          </cell>
          <cell r="H144">
            <v>171</v>
          </cell>
          <cell r="I144">
            <v>171</v>
          </cell>
        </row>
        <row r="145">
          <cell r="G145" t="str">
            <v>105308-CES. RURAL PUNITAQUI</v>
          </cell>
          <cell r="H145">
            <v>166</v>
          </cell>
          <cell r="I145">
            <v>166</v>
          </cell>
        </row>
        <row r="146">
          <cell r="G146" t="str">
            <v>105440-P.S.R. DIVISADERO</v>
          </cell>
          <cell r="H146">
            <v>4</v>
          </cell>
          <cell r="I146">
            <v>4</v>
          </cell>
        </row>
        <row r="147">
          <cell r="G147" t="str">
            <v>105442-P.S.R. SAN PEDRO DE QUILES</v>
          </cell>
          <cell r="H147">
            <v>0</v>
          </cell>
          <cell r="I147">
            <v>0</v>
          </cell>
        </row>
        <row r="148">
          <cell r="G148" t="str">
            <v>105508-P.S.R. EL PARRAL DE QUILES  </v>
          </cell>
          <cell r="H148">
            <v>1</v>
          </cell>
          <cell r="I148">
            <v>1</v>
          </cell>
        </row>
        <row r="149">
          <cell r="G149" t="str">
            <v>04305-RIO HURTADO</v>
          </cell>
          <cell r="H149">
            <v>37</v>
          </cell>
          <cell r="I149">
            <v>37</v>
          </cell>
        </row>
        <row r="150">
          <cell r="G150" t="str">
            <v>105310-CES. RURAL PICHASCA</v>
          </cell>
          <cell r="H150">
            <v>17</v>
          </cell>
          <cell r="I150">
            <v>17</v>
          </cell>
        </row>
        <row r="151">
          <cell r="G151" t="str">
            <v>105409-P.S.R. EL CHAÑAR</v>
          </cell>
          <cell r="H151">
            <v>2</v>
          </cell>
          <cell r="I151">
            <v>2</v>
          </cell>
        </row>
        <row r="152">
          <cell r="G152" t="str">
            <v>105410-P.S.R. HURTADO</v>
          </cell>
          <cell r="H152">
            <v>2</v>
          </cell>
          <cell r="I152">
            <v>2</v>
          </cell>
        </row>
        <row r="153">
          <cell r="G153" t="str">
            <v>105411-P.S.R. LAS BREAS</v>
          </cell>
          <cell r="H153">
            <v>3</v>
          </cell>
          <cell r="I153">
            <v>3</v>
          </cell>
        </row>
        <row r="154">
          <cell r="G154" t="str">
            <v>105413-P.S.R. SAMO ALTO</v>
          </cell>
          <cell r="H154">
            <v>6</v>
          </cell>
          <cell r="I154">
            <v>6</v>
          </cell>
        </row>
        <row r="155">
          <cell r="G155" t="str">
            <v>105414-P.S.R. SERON</v>
          </cell>
          <cell r="H155">
            <v>5</v>
          </cell>
          <cell r="I155">
            <v>5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8199</v>
          </cell>
          <cell r="I157">
            <v>8199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1278</v>
          </cell>
          <cell r="P4">
            <v>1217</v>
          </cell>
          <cell r="Q4">
            <v>1416</v>
          </cell>
          <cell r="R4">
            <v>522</v>
          </cell>
          <cell r="S4">
            <v>1004</v>
          </cell>
          <cell r="T4">
            <v>12190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350</v>
          </cell>
          <cell r="P5">
            <v>281</v>
          </cell>
          <cell r="Q5">
            <v>300</v>
          </cell>
          <cell r="R5">
            <v>94</v>
          </cell>
          <cell r="S5">
            <v>275</v>
          </cell>
          <cell r="T5">
            <v>2648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222</v>
          </cell>
          <cell r="P6">
            <v>180</v>
          </cell>
          <cell r="Q6">
            <v>167</v>
          </cell>
          <cell r="R6">
            <v>93</v>
          </cell>
          <cell r="S6">
            <v>171</v>
          </cell>
          <cell r="T6">
            <v>1942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232</v>
          </cell>
          <cell r="P7">
            <v>196</v>
          </cell>
          <cell r="Q7">
            <v>214</v>
          </cell>
          <cell r="R7">
            <v>29</v>
          </cell>
          <cell r="S7">
            <v>100</v>
          </cell>
          <cell r="T7">
            <v>1361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113</v>
          </cell>
          <cell r="P8">
            <v>253</v>
          </cell>
          <cell r="Q8">
            <v>314</v>
          </cell>
          <cell r="R8">
            <v>75</v>
          </cell>
          <cell r="S8">
            <v>138</v>
          </cell>
          <cell r="T8">
            <v>2493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137</v>
          </cell>
          <cell r="P9">
            <v>54</v>
          </cell>
          <cell r="Q9">
            <v>177</v>
          </cell>
          <cell r="R9">
            <v>99</v>
          </cell>
          <cell r="S9">
            <v>122</v>
          </cell>
          <cell r="T9">
            <v>1093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118</v>
          </cell>
          <cell r="P10">
            <v>134</v>
          </cell>
          <cell r="Q10">
            <v>135</v>
          </cell>
          <cell r="R10">
            <v>80</v>
          </cell>
          <cell r="S10">
            <v>128</v>
          </cell>
          <cell r="T10">
            <v>1330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27</v>
          </cell>
          <cell r="P11">
            <v>17</v>
          </cell>
          <cell r="Q11">
            <v>34</v>
          </cell>
          <cell r="R11">
            <v>12</v>
          </cell>
          <cell r="S11">
            <v>7</v>
          </cell>
          <cell r="T11">
            <v>280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5</v>
          </cell>
          <cell r="P12">
            <v>15</v>
          </cell>
          <cell r="Q12">
            <v>15</v>
          </cell>
          <cell r="T12">
            <v>121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8</v>
          </cell>
          <cell r="P13">
            <v>17</v>
          </cell>
          <cell r="Q13">
            <v>9</v>
          </cell>
          <cell r="R13">
            <v>3</v>
          </cell>
          <cell r="T13">
            <v>136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2</v>
          </cell>
          <cell r="P14">
            <v>26</v>
          </cell>
          <cell r="Q14">
            <v>16</v>
          </cell>
          <cell r="R14">
            <v>13</v>
          </cell>
          <cell r="S14">
            <v>12</v>
          </cell>
          <cell r="T14">
            <v>179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42</v>
          </cell>
          <cell r="P15">
            <v>17</v>
          </cell>
          <cell r="Q15">
            <v>10</v>
          </cell>
          <cell r="R15">
            <v>4</v>
          </cell>
          <cell r="S15">
            <v>15</v>
          </cell>
          <cell r="T15">
            <v>311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18</v>
          </cell>
          <cell r="P16">
            <v>19</v>
          </cell>
          <cell r="Q16">
            <v>8</v>
          </cell>
          <cell r="R16">
            <v>14</v>
          </cell>
          <cell r="S16">
            <v>13</v>
          </cell>
          <cell r="T16">
            <v>149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4</v>
          </cell>
          <cell r="P17">
            <v>8</v>
          </cell>
          <cell r="Q17">
            <v>17</v>
          </cell>
          <cell r="R17">
            <v>6</v>
          </cell>
          <cell r="S17">
            <v>23</v>
          </cell>
          <cell r="T17">
            <v>147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1044</v>
          </cell>
          <cell r="P18">
            <v>996</v>
          </cell>
          <cell r="Q18">
            <v>898</v>
          </cell>
          <cell r="R18">
            <v>630</v>
          </cell>
          <cell r="S18">
            <v>831</v>
          </cell>
          <cell r="T18">
            <v>13656</v>
          </cell>
        </row>
        <row r="19">
          <cell r="G19" t="str">
            <v>105100-HOSPITAL COQUIMBO</v>
          </cell>
          <cell r="N19">
            <v>14</v>
          </cell>
          <cell r="T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368</v>
          </cell>
          <cell r="P20">
            <v>319</v>
          </cell>
          <cell r="Q20">
            <v>337</v>
          </cell>
          <cell r="R20">
            <v>244</v>
          </cell>
          <cell r="S20">
            <v>248</v>
          </cell>
          <cell r="T20">
            <v>4155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201</v>
          </cell>
          <cell r="P21">
            <v>275</v>
          </cell>
          <cell r="Q21">
            <v>245</v>
          </cell>
          <cell r="R21">
            <v>98</v>
          </cell>
          <cell r="S21">
            <v>210</v>
          </cell>
          <cell r="T21">
            <v>2619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153</v>
          </cell>
          <cell r="P22">
            <v>130</v>
          </cell>
          <cell r="Q22">
            <v>113</v>
          </cell>
          <cell r="R22">
            <v>115</v>
          </cell>
          <cell r="S22">
            <v>127</v>
          </cell>
          <cell r="T22">
            <v>2574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20</v>
          </cell>
          <cell r="P23">
            <v>14</v>
          </cell>
          <cell r="Q23">
            <v>27</v>
          </cell>
          <cell r="R23">
            <v>19</v>
          </cell>
          <cell r="S23">
            <v>13</v>
          </cell>
          <cell r="T23">
            <v>366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138</v>
          </cell>
          <cell r="P24">
            <v>161</v>
          </cell>
          <cell r="Q24">
            <v>103</v>
          </cell>
          <cell r="R24">
            <v>70</v>
          </cell>
          <cell r="S24">
            <v>142</v>
          </cell>
          <cell r="T24">
            <v>2743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22</v>
          </cell>
          <cell r="P25">
            <v>21</v>
          </cell>
          <cell r="Q25">
            <v>2</v>
          </cell>
          <cell r="T25">
            <v>96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63</v>
          </cell>
          <cell r="P26">
            <v>8</v>
          </cell>
          <cell r="Q26">
            <v>5</v>
          </cell>
          <cell r="S26">
            <v>1</v>
          </cell>
          <cell r="T26">
            <v>158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56</v>
          </cell>
          <cell r="P27">
            <v>43</v>
          </cell>
          <cell r="Q27">
            <v>49</v>
          </cell>
          <cell r="R27">
            <v>67</v>
          </cell>
          <cell r="S27">
            <v>67</v>
          </cell>
          <cell r="T27">
            <v>623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T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23</v>
          </cell>
          <cell r="P29">
            <v>25</v>
          </cell>
          <cell r="Q29">
            <v>17</v>
          </cell>
          <cell r="R29">
            <v>17</v>
          </cell>
          <cell r="S29">
            <v>23</v>
          </cell>
          <cell r="T29">
            <v>294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150</v>
          </cell>
          <cell r="P30">
            <v>164</v>
          </cell>
          <cell r="Q30">
            <v>114</v>
          </cell>
          <cell r="R30">
            <v>81</v>
          </cell>
          <cell r="S30">
            <v>100</v>
          </cell>
          <cell r="T30">
            <v>1621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150</v>
          </cell>
          <cell r="P31">
            <v>164</v>
          </cell>
          <cell r="Q31">
            <v>114</v>
          </cell>
          <cell r="R31">
            <v>81</v>
          </cell>
          <cell r="S31">
            <v>100</v>
          </cell>
          <cell r="T31">
            <v>1621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35</v>
          </cell>
          <cell r="P32">
            <v>9</v>
          </cell>
          <cell r="Q32">
            <v>29</v>
          </cell>
          <cell r="R32">
            <v>18</v>
          </cell>
          <cell r="S32">
            <v>17</v>
          </cell>
          <cell r="T32">
            <v>370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18</v>
          </cell>
          <cell r="P33">
            <v>6</v>
          </cell>
          <cell r="Q33">
            <v>5</v>
          </cell>
          <cell r="R33">
            <v>5</v>
          </cell>
          <cell r="S33">
            <v>10</v>
          </cell>
          <cell r="T33">
            <v>129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6</v>
          </cell>
          <cell r="P34">
            <v>2</v>
          </cell>
          <cell r="Q34">
            <v>11</v>
          </cell>
          <cell r="R34">
            <v>5</v>
          </cell>
          <cell r="S34">
            <v>4</v>
          </cell>
          <cell r="T34">
            <v>112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5</v>
          </cell>
          <cell r="Q35">
            <v>5</v>
          </cell>
          <cell r="R35">
            <v>5</v>
          </cell>
          <cell r="S35">
            <v>2</v>
          </cell>
          <cell r="T35">
            <v>49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</v>
          </cell>
          <cell r="P36">
            <v>1</v>
          </cell>
          <cell r="Q36">
            <v>8</v>
          </cell>
          <cell r="R36">
            <v>3</v>
          </cell>
          <cell r="S36">
            <v>1</v>
          </cell>
          <cell r="T36">
            <v>80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38</v>
          </cell>
          <cell r="P37">
            <v>48</v>
          </cell>
          <cell r="Q37">
            <v>70</v>
          </cell>
          <cell r="R37">
            <v>66</v>
          </cell>
          <cell r="S37">
            <v>44</v>
          </cell>
          <cell r="T37">
            <v>536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22</v>
          </cell>
          <cell r="P38">
            <v>26</v>
          </cell>
          <cell r="Q38">
            <v>59</v>
          </cell>
          <cell r="R38">
            <v>40</v>
          </cell>
          <cell r="S38">
            <v>22</v>
          </cell>
          <cell r="T38">
            <v>362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3</v>
          </cell>
          <cell r="P39">
            <v>4</v>
          </cell>
          <cell r="Q39">
            <v>6</v>
          </cell>
          <cell r="R39">
            <v>6</v>
          </cell>
          <cell r="S39">
            <v>2</v>
          </cell>
          <cell r="T39">
            <v>49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  <cell r="P40">
            <v>6</v>
          </cell>
          <cell r="Q40">
            <v>1</v>
          </cell>
          <cell r="S40">
            <v>1</v>
          </cell>
          <cell r="T40">
            <v>18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13</v>
          </cell>
          <cell r="P41">
            <v>12</v>
          </cell>
          <cell r="Q41">
            <v>4</v>
          </cell>
          <cell r="R41">
            <v>20</v>
          </cell>
          <cell r="S41">
            <v>19</v>
          </cell>
          <cell r="T41">
            <v>107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257</v>
          </cell>
          <cell r="P42">
            <v>254</v>
          </cell>
          <cell r="Q42">
            <v>195</v>
          </cell>
          <cell r="R42">
            <v>160</v>
          </cell>
          <cell r="S42">
            <v>229</v>
          </cell>
          <cell r="T42">
            <v>2328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43</v>
          </cell>
          <cell r="P43">
            <v>32</v>
          </cell>
          <cell r="Q43">
            <v>16</v>
          </cell>
          <cell r="R43">
            <v>13</v>
          </cell>
          <cell r="S43">
            <v>50</v>
          </cell>
          <cell r="T43">
            <v>432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6</v>
          </cell>
          <cell r="P44">
            <v>19</v>
          </cell>
          <cell r="Q44">
            <v>18</v>
          </cell>
          <cell r="R44">
            <v>8</v>
          </cell>
          <cell r="S44">
            <v>17</v>
          </cell>
          <cell r="T44">
            <v>138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26</v>
          </cell>
          <cell r="P45">
            <v>13</v>
          </cell>
          <cell r="Q45">
            <v>14</v>
          </cell>
          <cell r="R45">
            <v>13</v>
          </cell>
          <cell r="S45">
            <v>14</v>
          </cell>
          <cell r="T45">
            <v>148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5</v>
          </cell>
          <cell r="P46">
            <v>10</v>
          </cell>
          <cell r="Q46">
            <v>22</v>
          </cell>
          <cell r="R46">
            <v>5</v>
          </cell>
          <cell r="S46">
            <v>6</v>
          </cell>
          <cell r="T46">
            <v>157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18</v>
          </cell>
          <cell r="P47">
            <v>24</v>
          </cell>
          <cell r="Q47">
            <v>18</v>
          </cell>
          <cell r="R47">
            <v>17</v>
          </cell>
          <cell r="S47">
            <v>21</v>
          </cell>
          <cell r="T47">
            <v>187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36</v>
          </cell>
          <cell r="P48">
            <v>29</v>
          </cell>
          <cell r="Q48">
            <v>19</v>
          </cell>
          <cell r="R48">
            <v>12</v>
          </cell>
          <cell r="S48">
            <v>21</v>
          </cell>
          <cell r="T48">
            <v>270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13</v>
          </cell>
          <cell r="P49">
            <v>15</v>
          </cell>
          <cell r="Q49">
            <v>19</v>
          </cell>
          <cell r="R49">
            <v>15</v>
          </cell>
          <cell r="S49">
            <v>23</v>
          </cell>
          <cell r="T49">
            <v>152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1</v>
          </cell>
          <cell r="P50">
            <v>14</v>
          </cell>
          <cell r="Q50">
            <v>14</v>
          </cell>
          <cell r="R50">
            <v>21</v>
          </cell>
          <cell r="S50">
            <v>31</v>
          </cell>
          <cell r="T50">
            <v>136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6</v>
          </cell>
          <cell r="P51">
            <v>4</v>
          </cell>
          <cell r="Q51">
            <v>3</v>
          </cell>
          <cell r="R51">
            <v>1</v>
          </cell>
          <cell r="S51">
            <v>4</v>
          </cell>
          <cell r="T51">
            <v>49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91</v>
          </cell>
          <cell r="P52">
            <v>91</v>
          </cell>
          <cell r="Q52">
            <v>51</v>
          </cell>
          <cell r="R52">
            <v>53</v>
          </cell>
          <cell r="S52">
            <v>37</v>
          </cell>
          <cell r="T52">
            <v>573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12</v>
          </cell>
          <cell r="P53">
            <v>3</v>
          </cell>
          <cell r="Q53">
            <v>1</v>
          </cell>
          <cell r="R53">
            <v>2</v>
          </cell>
          <cell r="S53">
            <v>5</v>
          </cell>
          <cell r="T53">
            <v>86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282</v>
          </cell>
          <cell r="P54">
            <v>251</v>
          </cell>
          <cell r="Q54">
            <v>361</v>
          </cell>
          <cell r="R54">
            <v>600</v>
          </cell>
          <cell r="S54">
            <v>296</v>
          </cell>
          <cell r="T54">
            <v>3226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117</v>
          </cell>
          <cell r="P55">
            <v>144</v>
          </cell>
          <cell r="Q55">
            <v>146</v>
          </cell>
          <cell r="R55">
            <v>188</v>
          </cell>
          <cell r="S55">
            <v>152</v>
          </cell>
          <cell r="T55">
            <v>1629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101</v>
          </cell>
          <cell r="P56">
            <v>78</v>
          </cell>
          <cell r="Q56">
            <v>174</v>
          </cell>
          <cell r="R56">
            <v>143</v>
          </cell>
          <cell r="S56">
            <v>78</v>
          </cell>
          <cell r="T56">
            <v>1007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22</v>
          </cell>
          <cell r="P57">
            <v>3</v>
          </cell>
          <cell r="Q57">
            <v>17</v>
          </cell>
          <cell r="R57">
            <v>27</v>
          </cell>
          <cell r="S57">
            <v>18</v>
          </cell>
          <cell r="T57">
            <v>101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P58">
            <v>1</v>
          </cell>
          <cell r="Q58">
            <v>6</v>
          </cell>
          <cell r="R58">
            <v>38</v>
          </cell>
          <cell r="S58">
            <v>5</v>
          </cell>
          <cell r="T58">
            <v>69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2</v>
          </cell>
          <cell r="P59">
            <v>3</v>
          </cell>
          <cell r="Q59">
            <v>1</v>
          </cell>
          <cell r="R59">
            <v>12</v>
          </cell>
          <cell r="S59">
            <v>1</v>
          </cell>
          <cell r="T59">
            <v>37</v>
          </cell>
        </row>
        <row r="60">
          <cell r="G60" t="str">
            <v>105446-P.S.R. MATANCILLA</v>
          </cell>
          <cell r="K60">
            <v>1</v>
          </cell>
          <cell r="S60">
            <v>4</v>
          </cell>
          <cell r="T60">
            <v>5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6</v>
          </cell>
          <cell r="Q61">
            <v>2</v>
          </cell>
          <cell r="R61">
            <v>39</v>
          </cell>
          <cell r="S61">
            <v>1</v>
          </cell>
          <cell r="T61">
            <v>55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  <cell r="P62">
            <v>3</v>
          </cell>
          <cell r="R62">
            <v>10</v>
          </cell>
          <cell r="S62">
            <v>2</v>
          </cell>
          <cell r="T62">
            <v>17</v>
          </cell>
        </row>
        <row r="63">
          <cell r="G63" t="str">
            <v>105449-P.S.R. TUNGA NORTE</v>
          </cell>
          <cell r="K63">
            <v>1</v>
          </cell>
          <cell r="O63">
            <v>2</v>
          </cell>
          <cell r="T63">
            <v>3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6</v>
          </cell>
          <cell r="Q64">
            <v>2</v>
          </cell>
          <cell r="R64">
            <v>22</v>
          </cell>
          <cell r="S64">
            <v>2</v>
          </cell>
          <cell r="T64">
            <v>54</v>
          </cell>
        </row>
        <row r="65">
          <cell r="G65" t="str">
            <v>105486-P.S.R. TUNGA SUR</v>
          </cell>
          <cell r="K65">
            <v>2</v>
          </cell>
          <cell r="O65">
            <v>5</v>
          </cell>
          <cell r="P65">
            <v>5</v>
          </cell>
          <cell r="Q65">
            <v>1</v>
          </cell>
          <cell r="R65">
            <v>26</v>
          </cell>
          <cell r="S65">
            <v>12</v>
          </cell>
          <cell r="T65">
            <v>51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15</v>
          </cell>
          <cell r="P66">
            <v>12</v>
          </cell>
          <cell r="Q66">
            <v>12</v>
          </cell>
          <cell r="R66">
            <v>80</v>
          </cell>
          <cell r="S66">
            <v>12</v>
          </cell>
          <cell r="T66">
            <v>139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4</v>
          </cell>
          <cell r="P67">
            <v>2</v>
          </cell>
          <cell r="R67">
            <v>14</v>
          </cell>
          <cell r="S67">
            <v>5</v>
          </cell>
          <cell r="T67">
            <v>51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1</v>
          </cell>
          <cell r="R68">
            <v>1</v>
          </cell>
          <cell r="S68">
            <v>4</v>
          </cell>
          <cell r="T68">
            <v>8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86</v>
          </cell>
          <cell r="P69">
            <v>55</v>
          </cell>
          <cell r="Q69">
            <v>48</v>
          </cell>
          <cell r="R69">
            <v>37</v>
          </cell>
          <cell r="S69">
            <v>38</v>
          </cell>
          <cell r="T69">
            <v>725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70</v>
          </cell>
          <cell r="P70">
            <v>55</v>
          </cell>
          <cell r="Q70">
            <v>48</v>
          </cell>
          <cell r="R70">
            <v>37</v>
          </cell>
          <cell r="S70">
            <v>38</v>
          </cell>
          <cell r="T70">
            <v>625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8</v>
          </cell>
          <cell r="T71">
            <v>47</v>
          </cell>
        </row>
        <row r="72">
          <cell r="G72" t="str">
            <v>105482-P.S.R. CANELA ALTA</v>
          </cell>
          <cell r="L72">
            <v>3</v>
          </cell>
          <cell r="T72">
            <v>3</v>
          </cell>
        </row>
        <row r="73">
          <cell r="G73" t="str">
            <v>105483-P.S.R. LOS RULOS</v>
          </cell>
          <cell r="L73">
            <v>4</v>
          </cell>
          <cell r="T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6</v>
          </cell>
          <cell r="T74">
            <v>42</v>
          </cell>
        </row>
        <row r="75">
          <cell r="G75" t="str">
            <v>105488-P.S.R. ESPIRITU SANTO</v>
          </cell>
          <cell r="K75">
            <v>2</v>
          </cell>
          <cell r="T75">
            <v>2</v>
          </cell>
        </row>
        <row r="76">
          <cell r="G76" t="str">
            <v>105493-P.S.R. MINCHA SUR</v>
          </cell>
          <cell r="O76">
            <v>2</v>
          </cell>
          <cell r="T76">
            <v>2</v>
          </cell>
        </row>
        <row r="77">
          <cell r="G77" t="str">
            <v>04203-LOS VILOS</v>
          </cell>
          <cell r="H77">
            <v>93</v>
          </cell>
          <cell r="I77">
            <v>98</v>
          </cell>
          <cell r="J77">
            <v>149</v>
          </cell>
          <cell r="K77">
            <v>118</v>
          </cell>
          <cell r="L77">
            <v>135</v>
          </cell>
          <cell r="M77">
            <v>117</v>
          </cell>
          <cell r="N77">
            <v>91</v>
          </cell>
          <cell r="O77">
            <v>118</v>
          </cell>
          <cell r="P77">
            <v>255</v>
          </cell>
          <cell r="Q77">
            <v>116</v>
          </cell>
          <cell r="R77">
            <v>107</v>
          </cell>
          <cell r="S77">
            <v>75</v>
          </cell>
          <cell r="T77">
            <v>1472</v>
          </cell>
        </row>
        <row r="78">
          <cell r="G78" t="str">
            <v>105108-HOSPITAL LOS VILOS</v>
          </cell>
          <cell r="H78">
            <v>22</v>
          </cell>
          <cell r="I78">
            <v>59</v>
          </cell>
          <cell r="J78">
            <v>114</v>
          </cell>
          <cell r="K78">
            <v>56</v>
          </cell>
          <cell r="L78">
            <v>50</v>
          </cell>
          <cell r="M78">
            <v>82</v>
          </cell>
          <cell r="N78">
            <v>62</v>
          </cell>
          <cell r="O78">
            <v>54</v>
          </cell>
          <cell r="P78">
            <v>50</v>
          </cell>
          <cell r="Q78">
            <v>70</v>
          </cell>
          <cell r="R78">
            <v>72</v>
          </cell>
          <cell r="S78">
            <v>61</v>
          </cell>
          <cell r="T78">
            <v>752</v>
          </cell>
        </row>
        <row r="79">
          <cell r="G79" t="str">
            <v>105478-P.S.R. CAIMANES                   </v>
          </cell>
          <cell r="H79">
            <v>29</v>
          </cell>
          <cell r="I79">
            <v>20</v>
          </cell>
          <cell r="J79">
            <v>17</v>
          </cell>
          <cell r="K79">
            <v>36</v>
          </cell>
          <cell r="L79">
            <v>36</v>
          </cell>
          <cell r="M79">
            <v>16</v>
          </cell>
          <cell r="N79">
            <v>19</v>
          </cell>
          <cell r="O79">
            <v>25</v>
          </cell>
          <cell r="P79">
            <v>72</v>
          </cell>
          <cell r="Q79">
            <v>24</v>
          </cell>
          <cell r="R79">
            <v>9</v>
          </cell>
          <cell r="S79">
            <v>10</v>
          </cell>
          <cell r="T79">
            <v>313</v>
          </cell>
        </row>
        <row r="80">
          <cell r="G80" t="str">
            <v>105479-P.S.R. GUANGUALI</v>
          </cell>
          <cell r="H80">
            <v>10</v>
          </cell>
          <cell r="I80">
            <v>5</v>
          </cell>
          <cell r="J80">
            <v>1</v>
          </cell>
          <cell r="K80">
            <v>5</v>
          </cell>
          <cell r="L80">
            <v>8</v>
          </cell>
          <cell r="M80">
            <v>1</v>
          </cell>
          <cell r="N80">
            <v>1</v>
          </cell>
          <cell r="P80">
            <v>16</v>
          </cell>
          <cell r="Q80">
            <v>2</v>
          </cell>
          <cell r="R80">
            <v>3</v>
          </cell>
          <cell r="T80">
            <v>52</v>
          </cell>
        </row>
        <row r="81">
          <cell r="G81" t="str">
            <v>105480-P.S.R. QUILIMARI</v>
          </cell>
          <cell r="H81">
            <v>15</v>
          </cell>
          <cell r="I81">
            <v>8</v>
          </cell>
          <cell r="J81">
            <v>7</v>
          </cell>
          <cell r="K81">
            <v>9</v>
          </cell>
          <cell r="L81">
            <v>14</v>
          </cell>
          <cell r="M81">
            <v>8</v>
          </cell>
          <cell r="N81">
            <v>7</v>
          </cell>
          <cell r="O81">
            <v>19</v>
          </cell>
          <cell r="P81">
            <v>89</v>
          </cell>
          <cell r="Q81">
            <v>9</v>
          </cell>
          <cell r="R81">
            <v>22</v>
          </cell>
          <cell r="S81">
            <v>3</v>
          </cell>
          <cell r="T81">
            <v>210</v>
          </cell>
        </row>
        <row r="82">
          <cell r="G82" t="str">
            <v>105481-P.S.R. TILAMA</v>
          </cell>
          <cell r="H82">
            <v>4</v>
          </cell>
          <cell r="I82">
            <v>5</v>
          </cell>
          <cell r="J82">
            <v>4</v>
          </cell>
          <cell r="K82">
            <v>4</v>
          </cell>
          <cell r="L82">
            <v>9</v>
          </cell>
          <cell r="M82">
            <v>7</v>
          </cell>
          <cell r="N82">
            <v>2</v>
          </cell>
          <cell r="O82">
            <v>4</v>
          </cell>
          <cell r="P82">
            <v>11</v>
          </cell>
          <cell r="Q82">
            <v>5</v>
          </cell>
          <cell r="R82">
            <v>1</v>
          </cell>
          <cell r="S82">
            <v>1</v>
          </cell>
          <cell r="T82">
            <v>57</v>
          </cell>
        </row>
        <row r="83">
          <cell r="G83" t="str">
            <v>105511-P.S.R. LOS CONDORES</v>
          </cell>
          <cell r="H83">
            <v>13</v>
          </cell>
          <cell r="I83">
            <v>1</v>
          </cell>
          <cell r="J83">
            <v>6</v>
          </cell>
          <cell r="K83">
            <v>8</v>
          </cell>
          <cell r="L83">
            <v>18</v>
          </cell>
          <cell r="M83">
            <v>3</v>
          </cell>
          <cell r="O83">
            <v>16</v>
          </cell>
          <cell r="P83">
            <v>17</v>
          </cell>
          <cell r="Q83">
            <v>6</v>
          </cell>
          <cell r="T83">
            <v>88</v>
          </cell>
        </row>
        <row r="84">
          <cell r="G84" t="str">
            <v>04204-SALAMANCA</v>
          </cell>
          <cell r="H84">
            <v>75</v>
          </cell>
          <cell r="I84">
            <v>137</v>
          </cell>
          <cell r="J84">
            <v>116</v>
          </cell>
          <cell r="K84">
            <v>123</v>
          </cell>
          <cell r="L84">
            <v>162</v>
          </cell>
          <cell r="M84">
            <v>99</v>
          </cell>
          <cell r="N84">
            <v>153</v>
          </cell>
          <cell r="O84">
            <v>142</v>
          </cell>
          <cell r="P84">
            <v>112</v>
          </cell>
          <cell r="Q84">
            <v>186</v>
          </cell>
          <cell r="R84">
            <v>125</v>
          </cell>
          <cell r="S84">
            <v>122</v>
          </cell>
          <cell r="T84">
            <v>1552</v>
          </cell>
        </row>
        <row r="85">
          <cell r="G85" t="str">
            <v>105104-HOSPITAL SALAMANCA</v>
          </cell>
          <cell r="H85">
            <v>11</v>
          </cell>
          <cell r="I85">
            <v>26</v>
          </cell>
          <cell r="J85">
            <v>18</v>
          </cell>
          <cell r="K85">
            <v>23</v>
          </cell>
          <cell r="L85">
            <v>42</v>
          </cell>
          <cell r="M85">
            <v>19</v>
          </cell>
          <cell r="N85">
            <v>37</v>
          </cell>
          <cell r="O85">
            <v>63</v>
          </cell>
          <cell r="P85">
            <v>24</v>
          </cell>
          <cell r="Q85">
            <v>31</v>
          </cell>
          <cell r="R85">
            <v>20</v>
          </cell>
          <cell r="S85">
            <v>15</v>
          </cell>
          <cell r="T85">
            <v>329</v>
          </cell>
        </row>
        <row r="86">
          <cell r="G86" t="str">
            <v>105452-P.S.R. CUNCUMEN                 </v>
          </cell>
          <cell r="H86">
            <v>34</v>
          </cell>
          <cell r="I86">
            <v>19</v>
          </cell>
          <cell r="J86">
            <v>53</v>
          </cell>
          <cell r="K86">
            <v>50</v>
          </cell>
          <cell r="L86">
            <v>50</v>
          </cell>
          <cell r="M86">
            <v>35</v>
          </cell>
          <cell r="N86">
            <v>40</v>
          </cell>
          <cell r="O86">
            <v>44</v>
          </cell>
          <cell r="P86">
            <v>34</v>
          </cell>
          <cell r="Q86">
            <v>102</v>
          </cell>
          <cell r="R86">
            <v>48</v>
          </cell>
          <cell r="S86">
            <v>38</v>
          </cell>
          <cell r="T86">
            <v>547</v>
          </cell>
        </row>
        <row r="87">
          <cell r="G87" t="str">
            <v>105453-P.S.R. TRANQUILLA</v>
          </cell>
          <cell r="H87">
            <v>4</v>
          </cell>
          <cell r="I87">
            <v>7</v>
          </cell>
          <cell r="J87">
            <v>3</v>
          </cell>
          <cell r="K87">
            <v>4</v>
          </cell>
          <cell r="L87">
            <v>5</v>
          </cell>
          <cell r="M87">
            <v>2</v>
          </cell>
          <cell r="N87">
            <v>8</v>
          </cell>
          <cell r="O87">
            <v>4</v>
          </cell>
          <cell r="P87">
            <v>2</v>
          </cell>
          <cell r="Q87">
            <v>6</v>
          </cell>
          <cell r="R87">
            <v>3</v>
          </cell>
          <cell r="S87">
            <v>4</v>
          </cell>
          <cell r="T87">
            <v>52</v>
          </cell>
        </row>
        <row r="88">
          <cell r="G88" t="str">
            <v>105454-P.S.R. CUNLAGUA</v>
          </cell>
          <cell r="H88">
            <v>2</v>
          </cell>
          <cell r="I88">
            <v>6</v>
          </cell>
          <cell r="J88">
            <v>1</v>
          </cell>
          <cell r="K88">
            <v>4</v>
          </cell>
          <cell r="L88">
            <v>7</v>
          </cell>
          <cell r="M88">
            <v>3</v>
          </cell>
          <cell r="N88">
            <v>8</v>
          </cell>
          <cell r="O88">
            <v>4</v>
          </cell>
          <cell r="P88">
            <v>5</v>
          </cell>
          <cell r="R88">
            <v>5</v>
          </cell>
          <cell r="S88">
            <v>16</v>
          </cell>
          <cell r="T88">
            <v>61</v>
          </cell>
        </row>
        <row r="89">
          <cell r="G89" t="str">
            <v>105455-P.S.R. CHILLEPIN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8</v>
          </cell>
          <cell r="M89">
            <v>4</v>
          </cell>
          <cell r="N89">
            <v>1</v>
          </cell>
          <cell r="O89">
            <v>2</v>
          </cell>
          <cell r="Q89">
            <v>4</v>
          </cell>
          <cell r="R89">
            <v>1</v>
          </cell>
          <cell r="S89">
            <v>2</v>
          </cell>
          <cell r="T89">
            <v>38</v>
          </cell>
        </row>
        <row r="90">
          <cell r="G90" t="str">
            <v>105456-P.S.R. LLIMPO</v>
          </cell>
          <cell r="H90">
            <v>7</v>
          </cell>
          <cell r="I90">
            <v>46</v>
          </cell>
          <cell r="J90">
            <v>9</v>
          </cell>
          <cell r="K90">
            <v>8</v>
          </cell>
          <cell r="L90">
            <v>8</v>
          </cell>
          <cell r="M90">
            <v>22</v>
          </cell>
          <cell r="N90">
            <v>42</v>
          </cell>
          <cell r="O90">
            <v>9</v>
          </cell>
          <cell r="P90">
            <v>5</v>
          </cell>
          <cell r="Q90">
            <v>13</v>
          </cell>
          <cell r="R90">
            <v>14</v>
          </cell>
          <cell r="S90">
            <v>24</v>
          </cell>
          <cell r="T90">
            <v>207</v>
          </cell>
        </row>
        <row r="91">
          <cell r="G91" t="str">
            <v>105457-P.S.R. SAN AGUSTIN</v>
          </cell>
          <cell r="H91">
            <v>2</v>
          </cell>
          <cell r="I91">
            <v>3</v>
          </cell>
          <cell r="K91">
            <v>7</v>
          </cell>
          <cell r="L91">
            <v>2</v>
          </cell>
          <cell r="M91">
            <v>2</v>
          </cell>
          <cell r="N91">
            <v>5</v>
          </cell>
          <cell r="O91">
            <v>8</v>
          </cell>
          <cell r="P91">
            <v>6</v>
          </cell>
          <cell r="Q91">
            <v>9</v>
          </cell>
          <cell r="R91">
            <v>6</v>
          </cell>
          <cell r="S91">
            <v>7</v>
          </cell>
          <cell r="T91">
            <v>57</v>
          </cell>
        </row>
        <row r="92">
          <cell r="G92" t="str">
            <v>105458-P.S.R. TAHUINCO</v>
          </cell>
          <cell r="I92">
            <v>2</v>
          </cell>
          <cell r="M92">
            <v>1</v>
          </cell>
          <cell r="O92">
            <v>1</v>
          </cell>
          <cell r="P92">
            <v>1</v>
          </cell>
          <cell r="Q92">
            <v>8</v>
          </cell>
          <cell r="S92">
            <v>1</v>
          </cell>
          <cell r="T92">
            <v>14</v>
          </cell>
        </row>
        <row r="93">
          <cell r="G93" t="str">
            <v>105491-P.S.R. QUELEN BAJO</v>
          </cell>
          <cell r="H93">
            <v>7</v>
          </cell>
          <cell r="I93">
            <v>5</v>
          </cell>
          <cell r="J93">
            <v>7</v>
          </cell>
          <cell r="K93">
            <v>3</v>
          </cell>
          <cell r="L93">
            <v>16</v>
          </cell>
          <cell r="M93">
            <v>6</v>
          </cell>
          <cell r="N93">
            <v>4</v>
          </cell>
          <cell r="P93">
            <v>10</v>
          </cell>
          <cell r="Q93">
            <v>3</v>
          </cell>
          <cell r="R93">
            <v>2</v>
          </cell>
          <cell r="S93">
            <v>3</v>
          </cell>
          <cell r="T93">
            <v>66</v>
          </cell>
        </row>
        <row r="94">
          <cell r="G94" t="str">
            <v>105492-P.S.R. CAMISA</v>
          </cell>
          <cell r="H94">
            <v>4</v>
          </cell>
          <cell r="I94">
            <v>8</v>
          </cell>
          <cell r="J94">
            <v>9</v>
          </cell>
          <cell r="K94">
            <v>5</v>
          </cell>
          <cell r="L94">
            <v>10</v>
          </cell>
          <cell r="M94">
            <v>1</v>
          </cell>
          <cell r="N94">
            <v>2</v>
          </cell>
          <cell r="O94">
            <v>5</v>
          </cell>
          <cell r="P94">
            <v>19</v>
          </cell>
          <cell r="Q94">
            <v>3</v>
          </cell>
          <cell r="R94">
            <v>4</v>
          </cell>
          <cell r="S94">
            <v>4</v>
          </cell>
          <cell r="T94">
            <v>74</v>
          </cell>
        </row>
        <row r="95">
          <cell r="G95" t="str">
            <v>105501-P.S.R. ARBOLEDA GRANDE</v>
          </cell>
          <cell r="I95">
            <v>12</v>
          </cell>
          <cell r="J95">
            <v>12</v>
          </cell>
          <cell r="K95">
            <v>14</v>
          </cell>
          <cell r="L95">
            <v>14</v>
          </cell>
          <cell r="M95">
            <v>4</v>
          </cell>
          <cell r="N95">
            <v>6</v>
          </cell>
          <cell r="O95">
            <v>2</v>
          </cell>
          <cell r="P95">
            <v>6</v>
          </cell>
          <cell r="Q95">
            <v>7</v>
          </cell>
          <cell r="R95">
            <v>22</v>
          </cell>
          <cell r="S95">
            <v>8</v>
          </cell>
          <cell r="T95">
            <v>107</v>
          </cell>
        </row>
        <row r="96">
          <cell r="G96" t="str">
            <v>04301-OVALLE</v>
          </cell>
          <cell r="H96">
            <v>336</v>
          </cell>
          <cell r="I96">
            <v>299</v>
          </cell>
          <cell r="J96">
            <v>387</v>
          </cell>
          <cell r="K96">
            <v>296</v>
          </cell>
          <cell r="L96">
            <v>331</v>
          </cell>
          <cell r="M96">
            <v>345</v>
          </cell>
          <cell r="N96">
            <v>272</v>
          </cell>
          <cell r="O96">
            <v>452</v>
          </cell>
          <cell r="P96">
            <v>391</v>
          </cell>
          <cell r="Q96">
            <v>313</v>
          </cell>
          <cell r="R96">
            <v>272</v>
          </cell>
          <cell r="S96">
            <v>305</v>
          </cell>
          <cell r="T96">
            <v>3999</v>
          </cell>
        </row>
        <row r="97">
          <cell r="G97" t="str">
            <v>105315-CES. RURAL C. DE TAMAYA</v>
          </cell>
          <cell r="H97">
            <v>29</v>
          </cell>
          <cell r="I97">
            <v>36</v>
          </cell>
          <cell r="J97">
            <v>40</v>
          </cell>
          <cell r="K97">
            <v>37</v>
          </cell>
          <cell r="L97">
            <v>23</v>
          </cell>
          <cell r="M97">
            <v>26</v>
          </cell>
          <cell r="N97">
            <v>16</v>
          </cell>
          <cell r="O97">
            <v>38</v>
          </cell>
          <cell r="P97">
            <v>23</v>
          </cell>
          <cell r="Q97">
            <v>17</v>
          </cell>
          <cell r="T97">
            <v>285</v>
          </cell>
        </row>
        <row r="98">
          <cell r="G98" t="str">
            <v>105317-CES. JORGE JORDAN D.</v>
          </cell>
          <cell r="H98">
            <v>95</v>
          </cell>
          <cell r="I98">
            <v>107</v>
          </cell>
          <cell r="J98">
            <v>111</v>
          </cell>
          <cell r="K98">
            <v>72</v>
          </cell>
          <cell r="L98">
            <v>90</v>
          </cell>
          <cell r="M98">
            <v>130</v>
          </cell>
          <cell r="N98">
            <v>87</v>
          </cell>
          <cell r="O98">
            <v>127</v>
          </cell>
          <cell r="P98">
            <v>146</v>
          </cell>
          <cell r="Q98">
            <v>29</v>
          </cell>
          <cell r="R98">
            <v>89</v>
          </cell>
          <cell r="S98">
            <v>54</v>
          </cell>
          <cell r="T98">
            <v>1137</v>
          </cell>
        </row>
        <row r="99">
          <cell r="G99" t="str">
            <v>105322-CES. MARCOS MACUADA</v>
          </cell>
          <cell r="H99">
            <v>58</v>
          </cell>
          <cell r="I99">
            <v>56</v>
          </cell>
          <cell r="J99">
            <v>76</v>
          </cell>
          <cell r="K99">
            <v>69</v>
          </cell>
          <cell r="L99">
            <v>55</v>
          </cell>
          <cell r="M99">
            <v>34</v>
          </cell>
          <cell r="N99">
            <v>62</v>
          </cell>
          <cell r="O99">
            <v>72</v>
          </cell>
          <cell r="P99">
            <v>72</v>
          </cell>
          <cell r="Q99">
            <v>74</v>
          </cell>
          <cell r="R99">
            <v>24</v>
          </cell>
          <cell r="S99">
            <v>54</v>
          </cell>
          <cell r="T99">
            <v>706</v>
          </cell>
        </row>
        <row r="100">
          <cell r="G100" t="str">
            <v>105324-CES. SOTAQUI</v>
          </cell>
          <cell r="H100">
            <v>24</v>
          </cell>
          <cell r="I100">
            <v>14</v>
          </cell>
          <cell r="J100">
            <v>34</v>
          </cell>
          <cell r="K100">
            <v>16</v>
          </cell>
          <cell r="L100">
            <v>18</v>
          </cell>
          <cell r="M100">
            <v>32</v>
          </cell>
          <cell r="N100">
            <v>17</v>
          </cell>
          <cell r="O100">
            <v>33</v>
          </cell>
          <cell r="P100">
            <v>27</v>
          </cell>
          <cell r="Q100">
            <v>29</v>
          </cell>
          <cell r="R100">
            <v>6</v>
          </cell>
          <cell r="S100">
            <v>67</v>
          </cell>
          <cell r="T100">
            <v>317</v>
          </cell>
        </row>
        <row r="101">
          <cell r="G101" t="str">
            <v>105415-P.S.R. BARRAZA</v>
          </cell>
          <cell r="L101">
            <v>1</v>
          </cell>
          <cell r="M101">
            <v>1</v>
          </cell>
          <cell r="O101">
            <v>4</v>
          </cell>
          <cell r="P101">
            <v>7</v>
          </cell>
          <cell r="T101">
            <v>13</v>
          </cell>
        </row>
        <row r="102">
          <cell r="G102" t="str">
            <v>105416-P.S.R. CAMARICO                  </v>
          </cell>
          <cell r="H102">
            <v>3</v>
          </cell>
          <cell r="I102">
            <v>2</v>
          </cell>
          <cell r="J102">
            <v>6</v>
          </cell>
          <cell r="K102">
            <v>1</v>
          </cell>
          <cell r="L102">
            <v>3</v>
          </cell>
          <cell r="M102">
            <v>2</v>
          </cell>
          <cell r="N102">
            <v>1</v>
          </cell>
          <cell r="O102">
            <v>14</v>
          </cell>
          <cell r="P102">
            <v>5</v>
          </cell>
          <cell r="R102">
            <v>12</v>
          </cell>
          <cell r="S102">
            <v>9</v>
          </cell>
          <cell r="T102">
            <v>58</v>
          </cell>
        </row>
        <row r="103">
          <cell r="G103" t="str">
            <v>105417-P.S.R. ALCONES BAJOS</v>
          </cell>
          <cell r="H103">
            <v>8</v>
          </cell>
          <cell r="I103">
            <v>4</v>
          </cell>
          <cell r="J103">
            <v>2</v>
          </cell>
          <cell r="L103">
            <v>9</v>
          </cell>
          <cell r="M103">
            <v>7</v>
          </cell>
          <cell r="O103">
            <v>14</v>
          </cell>
          <cell r="P103">
            <v>12</v>
          </cell>
          <cell r="Q103">
            <v>1</v>
          </cell>
          <cell r="S103">
            <v>7</v>
          </cell>
          <cell r="T103">
            <v>64</v>
          </cell>
        </row>
        <row r="104">
          <cell r="G104" t="str">
            <v>105419-P.S.R. LAS SOSSAS</v>
          </cell>
          <cell r="I104">
            <v>2</v>
          </cell>
          <cell r="J104">
            <v>4</v>
          </cell>
          <cell r="K104">
            <v>4</v>
          </cell>
          <cell r="L104">
            <v>1</v>
          </cell>
          <cell r="M104">
            <v>3</v>
          </cell>
          <cell r="N104">
            <v>2</v>
          </cell>
          <cell r="O104">
            <v>1</v>
          </cell>
          <cell r="P104">
            <v>2</v>
          </cell>
          <cell r="S104">
            <v>5</v>
          </cell>
          <cell r="T104">
            <v>24</v>
          </cell>
        </row>
        <row r="105">
          <cell r="G105" t="str">
            <v>105420-P.S.R. LIMARI</v>
          </cell>
          <cell r="H105">
            <v>9</v>
          </cell>
          <cell r="J105">
            <v>5</v>
          </cell>
          <cell r="K105">
            <v>8</v>
          </cell>
          <cell r="L105">
            <v>26</v>
          </cell>
          <cell r="M105">
            <v>14</v>
          </cell>
          <cell r="N105">
            <v>10</v>
          </cell>
          <cell r="O105">
            <v>28</v>
          </cell>
          <cell r="P105">
            <v>9</v>
          </cell>
          <cell r="Q105">
            <v>6</v>
          </cell>
          <cell r="R105">
            <v>36</v>
          </cell>
          <cell r="S105">
            <v>9</v>
          </cell>
          <cell r="T105">
            <v>160</v>
          </cell>
        </row>
        <row r="106">
          <cell r="G106" t="str">
            <v>105422-P.S.R. HORNILLOS</v>
          </cell>
          <cell r="K106">
            <v>3</v>
          </cell>
          <cell r="L106">
            <v>2</v>
          </cell>
          <cell r="M106">
            <v>8</v>
          </cell>
          <cell r="N106">
            <v>7</v>
          </cell>
          <cell r="O106">
            <v>3</v>
          </cell>
          <cell r="P106">
            <v>8</v>
          </cell>
          <cell r="S106">
            <v>8</v>
          </cell>
          <cell r="T106">
            <v>39</v>
          </cell>
        </row>
        <row r="107">
          <cell r="G107" t="str">
            <v>105437-P.S.R. CHALINGA</v>
          </cell>
          <cell r="J107">
            <v>4</v>
          </cell>
          <cell r="L107">
            <v>7</v>
          </cell>
          <cell r="M107">
            <v>9</v>
          </cell>
          <cell r="O107">
            <v>5</v>
          </cell>
          <cell r="S107">
            <v>6</v>
          </cell>
          <cell r="T107">
            <v>31</v>
          </cell>
        </row>
        <row r="108">
          <cell r="G108" t="str">
            <v>105439-P.S.R. CERRO BLANCO</v>
          </cell>
          <cell r="H108">
            <v>5</v>
          </cell>
          <cell r="I108">
            <v>1</v>
          </cell>
          <cell r="J108">
            <v>1</v>
          </cell>
          <cell r="K108">
            <v>4</v>
          </cell>
          <cell r="L108">
            <v>3</v>
          </cell>
          <cell r="M108">
            <v>4</v>
          </cell>
          <cell r="N108">
            <v>3</v>
          </cell>
          <cell r="O108">
            <v>13</v>
          </cell>
          <cell r="P108">
            <v>3</v>
          </cell>
          <cell r="R108">
            <v>4</v>
          </cell>
          <cell r="S108">
            <v>12</v>
          </cell>
          <cell r="T108">
            <v>53</v>
          </cell>
        </row>
        <row r="109">
          <cell r="G109" t="str">
            <v>105507-P.S.R. HUAMALATA</v>
          </cell>
          <cell r="H109">
            <v>2</v>
          </cell>
          <cell r="I109">
            <v>1</v>
          </cell>
          <cell r="J109">
            <v>3</v>
          </cell>
          <cell r="L109">
            <v>18</v>
          </cell>
          <cell r="M109">
            <v>3</v>
          </cell>
          <cell r="N109">
            <v>2</v>
          </cell>
          <cell r="O109">
            <v>29</v>
          </cell>
          <cell r="P109">
            <v>11</v>
          </cell>
          <cell r="R109">
            <v>34</v>
          </cell>
          <cell r="S109">
            <v>6</v>
          </cell>
          <cell r="T109">
            <v>109</v>
          </cell>
        </row>
        <row r="110">
          <cell r="G110" t="str">
            <v>105510-P.S.R. RECOLETA</v>
          </cell>
          <cell r="H110">
            <v>11</v>
          </cell>
          <cell r="I110">
            <v>4</v>
          </cell>
          <cell r="J110">
            <v>3</v>
          </cell>
          <cell r="K110">
            <v>4</v>
          </cell>
          <cell r="L110">
            <v>4</v>
          </cell>
          <cell r="M110">
            <v>4</v>
          </cell>
          <cell r="N110">
            <v>10</v>
          </cell>
          <cell r="O110">
            <v>6</v>
          </cell>
          <cell r="P110">
            <v>2</v>
          </cell>
          <cell r="Q110">
            <v>3</v>
          </cell>
          <cell r="R110">
            <v>2</v>
          </cell>
          <cell r="S110">
            <v>10</v>
          </cell>
          <cell r="T110">
            <v>63</v>
          </cell>
        </row>
        <row r="111">
          <cell r="G111" t="str">
            <v>105722-CECOF SAN JOSE DE LA DEHESA</v>
          </cell>
          <cell r="H111">
            <v>60</v>
          </cell>
          <cell r="I111">
            <v>51</v>
          </cell>
          <cell r="J111">
            <v>79</v>
          </cell>
          <cell r="K111">
            <v>52</v>
          </cell>
          <cell r="L111">
            <v>49</v>
          </cell>
          <cell r="M111">
            <v>54</v>
          </cell>
          <cell r="N111">
            <v>33</v>
          </cell>
          <cell r="O111">
            <v>40</v>
          </cell>
          <cell r="P111">
            <v>48</v>
          </cell>
          <cell r="Q111">
            <v>118</v>
          </cell>
          <cell r="R111">
            <v>30</v>
          </cell>
          <cell r="S111">
            <v>20</v>
          </cell>
          <cell r="T111">
            <v>634</v>
          </cell>
        </row>
        <row r="112">
          <cell r="G112" t="str">
            <v>105723-CECOF LIMARI</v>
          </cell>
          <cell r="H112">
            <v>32</v>
          </cell>
          <cell r="I112">
            <v>21</v>
          </cell>
          <cell r="J112">
            <v>19</v>
          </cell>
          <cell r="K112">
            <v>26</v>
          </cell>
          <cell r="L112">
            <v>22</v>
          </cell>
          <cell r="M112">
            <v>14</v>
          </cell>
          <cell r="N112">
            <v>22</v>
          </cell>
          <cell r="O112">
            <v>25</v>
          </cell>
          <cell r="P112">
            <v>16</v>
          </cell>
          <cell r="Q112">
            <v>36</v>
          </cell>
          <cell r="R112">
            <v>25</v>
          </cell>
          <cell r="S112">
            <v>28</v>
          </cell>
          <cell r="T112">
            <v>286</v>
          </cell>
        </row>
        <row r="113">
          <cell r="G113" t="str">
            <v>200258-CECOF LOS COPIHUES</v>
          </cell>
          <cell r="R113">
            <v>10</v>
          </cell>
          <cell r="S113">
            <v>10</v>
          </cell>
          <cell r="T113">
            <v>20</v>
          </cell>
        </row>
        <row r="114">
          <cell r="G114" t="str">
            <v>04302-COMBARBALÁ</v>
          </cell>
          <cell r="H114">
            <v>141</v>
          </cell>
          <cell r="I114">
            <v>101</v>
          </cell>
          <cell r="J114">
            <v>127</v>
          </cell>
          <cell r="K114">
            <v>142</v>
          </cell>
          <cell r="L114">
            <v>174</v>
          </cell>
          <cell r="M114">
            <v>134</v>
          </cell>
          <cell r="N114">
            <v>162</v>
          </cell>
          <cell r="O114">
            <v>171</v>
          </cell>
          <cell r="P114">
            <v>175</v>
          </cell>
          <cell r="Q114">
            <v>150</v>
          </cell>
          <cell r="R114">
            <v>143</v>
          </cell>
          <cell r="S114">
            <v>140</v>
          </cell>
          <cell r="T114">
            <v>1760</v>
          </cell>
        </row>
        <row r="115">
          <cell r="G115" t="str">
            <v>105105-HOSPITAL COMBARBALA</v>
          </cell>
          <cell r="H115">
            <v>60</v>
          </cell>
          <cell r="I115">
            <v>59</v>
          </cell>
          <cell r="J115">
            <v>59</v>
          </cell>
          <cell r="K115">
            <v>47</v>
          </cell>
          <cell r="L115">
            <v>64</v>
          </cell>
          <cell r="M115">
            <v>45</v>
          </cell>
          <cell r="N115">
            <v>58</v>
          </cell>
          <cell r="O115">
            <v>45</v>
          </cell>
          <cell r="P115">
            <v>53</v>
          </cell>
          <cell r="Q115">
            <v>52</v>
          </cell>
          <cell r="R115">
            <v>65</v>
          </cell>
          <cell r="S115">
            <v>62</v>
          </cell>
          <cell r="T115">
            <v>669</v>
          </cell>
        </row>
        <row r="116">
          <cell r="G116" t="str">
            <v>105433-P.S.R. SAN LORENZO</v>
          </cell>
          <cell r="H116">
            <v>3</v>
          </cell>
          <cell r="I116">
            <v>2</v>
          </cell>
          <cell r="K116">
            <v>2</v>
          </cell>
          <cell r="M116">
            <v>6</v>
          </cell>
          <cell r="N116">
            <v>6</v>
          </cell>
          <cell r="O116">
            <v>3</v>
          </cell>
          <cell r="P116">
            <v>7</v>
          </cell>
          <cell r="Q116">
            <v>5</v>
          </cell>
          <cell r="R116">
            <v>6</v>
          </cell>
          <cell r="T116">
            <v>40</v>
          </cell>
        </row>
        <row r="117">
          <cell r="G117" t="str">
            <v>105434-P.S.R. SAN MARCOS</v>
          </cell>
          <cell r="H117">
            <v>14</v>
          </cell>
          <cell r="I117">
            <v>15</v>
          </cell>
          <cell r="J117">
            <v>17</v>
          </cell>
          <cell r="K117">
            <v>30</v>
          </cell>
          <cell r="L117">
            <v>30</v>
          </cell>
          <cell r="M117">
            <v>5</v>
          </cell>
          <cell r="N117">
            <v>11</v>
          </cell>
          <cell r="O117">
            <v>27</v>
          </cell>
          <cell r="P117">
            <v>28</v>
          </cell>
          <cell r="Q117">
            <v>19</v>
          </cell>
          <cell r="R117">
            <v>18</v>
          </cell>
          <cell r="S117">
            <v>22</v>
          </cell>
          <cell r="T117">
            <v>236</v>
          </cell>
        </row>
        <row r="118">
          <cell r="G118" t="str">
            <v>105441-P.S.R. MANQUEHUA</v>
          </cell>
          <cell r="H118">
            <v>19</v>
          </cell>
          <cell r="I118">
            <v>0</v>
          </cell>
          <cell r="J118">
            <v>5</v>
          </cell>
          <cell r="K118">
            <v>18</v>
          </cell>
          <cell r="L118">
            <v>12</v>
          </cell>
          <cell r="M118">
            <v>8</v>
          </cell>
          <cell r="N118">
            <v>9</v>
          </cell>
          <cell r="O118">
            <v>9</v>
          </cell>
          <cell r="P118">
            <v>8</v>
          </cell>
          <cell r="Q118">
            <v>9</v>
          </cell>
          <cell r="R118">
            <v>7</v>
          </cell>
          <cell r="S118">
            <v>10</v>
          </cell>
          <cell r="T118">
            <v>114</v>
          </cell>
        </row>
        <row r="119">
          <cell r="G119" t="str">
            <v>105459-P.S.R. BARRANCAS                </v>
          </cell>
          <cell r="H119">
            <v>4</v>
          </cell>
          <cell r="I119">
            <v>1</v>
          </cell>
          <cell r="J119">
            <v>2</v>
          </cell>
          <cell r="K119">
            <v>1</v>
          </cell>
          <cell r="L119">
            <v>8</v>
          </cell>
          <cell r="M119">
            <v>4</v>
          </cell>
          <cell r="N119">
            <v>5</v>
          </cell>
          <cell r="O119">
            <v>5</v>
          </cell>
          <cell r="P119">
            <v>14</v>
          </cell>
          <cell r="Q119">
            <v>4</v>
          </cell>
          <cell r="R119">
            <v>9</v>
          </cell>
          <cell r="S119">
            <v>3</v>
          </cell>
          <cell r="T119">
            <v>60</v>
          </cell>
        </row>
        <row r="120">
          <cell r="G120" t="str">
            <v>105460-P.S.R. COGOTI 18</v>
          </cell>
          <cell r="H120">
            <v>6</v>
          </cell>
          <cell r="I120">
            <v>8</v>
          </cell>
          <cell r="J120">
            <v>8</v>
          </cell>
          <cell r="K120">
            <v>9</v>
          </cell>
          <cell r="L120">
            <v>22</v>
          </cell>
          <cell r="M120">
            <v>2</v>
          </cell>
          <cell r="N120">
            <v>6</v>
          </cell>
          <cell r="O120">
            <v>12</v>
          </cell>
          <cell r="P120">
            <v>18</v>
          </cell>
          <cell r="Q120">
            <v>6</v>
          </cell>
          <cell r="R120">
            <v>1</v>
          </cell>
          <cell r="S120">
            <v>8</v>
          </cell>
          <cell r="T120">
            <v>106</v>
          </cell>
        </row>
        <row r="121">
          <cell r="G121" t="str">
            <v>105461-P.S.R. EL HUACHO</v>
          </cell>
          <cell r="H121">
            <v>8</v>
          </cell>
          <cell r="I121">
            <v>3</v>
          </cell>
          <cell r="J121">
            <v>9</v>
          </cell>
          <cell r="K121">
            <v>16</v>
          </cell>
          <cell r="L121">
            <v>6</v>
          </cell>
          <cell r="M121">
            <v>2</v>
          </cell>
          <cell r="N121">
            <v>4</v>
          </cell>
          <cell r="O121">
            <v>8</v>
          </cell>
          <cell r="P121">
            <v>5</v>
          </cell>
          <cell r="Q121">
            <v>7</v>
          </cell>
          <cell r="R121">
            <v>4</v>
          </cell>
          <cell r="S121">
            <v>6</v>
          </cell>
          <cell r="T121">
            <v>78</v>
          </cell>
        </row>
        <row r="122">
          <cell r="G122" t="str">
            <v>105462-P.S.R. EL SAUCE</v>
          </cell>
          <cell r="H122">
            <v>1</v>
          </cell>
          <cell r="I122">
            <v>2</v>
          </cell>
          <cell r="K122">
            <v>1</v>
          </cell>
          <cell r="L122">
            <v>4</v>
          </cell>
          <cell r="M122">
            <v>9</v>
          </cell>
          <cell r="N122">
            <v>7</v>
          </cell>
          <cell r="O122">
            <v>10</v>
          </cell>
          <cell r="P122">
            <v>6</v>
          </cell>
          <cell r="Q122">
            <v>9</v>
          </cell>
          <cell r="R122">
            <v>2</v>
          </cell>
          <cell r="S122">
            <v>1</v>
          </cell>
          <cell r="T122">
            <v>52</v>
          </cell>
        </row>
        <row r="123">
          <cell r="G123" t="str">
            <v>105463-P.S.R. QUILITAPIA</v>
          </cell>
          <cell r="H123">
            <v>5</v>
          </cell>
          <cell r="I123">
            <v>5</v>
          </cell>
          <cell r="J123">
            <v>1</v>
          </cell>
          <cell r="K123">
            <v>3</v>
          </cell>
          <cell r="L123">
            <v>10</v>
          </cell>
          <cell r="M123">
            <v>5</v>
          </cell>
          <cell r="N123">
            <v>31</v>
          </cell>
          <cell r="O123">
            <v>17</v>
          </cell>
          <cell r="P123">
            <v>7</v>
          </cell>
          <cell r="Q123">
            <v>18</v>
          </cell>
          <cell r="R123">
            <v>11</v>
          </cell>
          <cell r="S123">
            <v>3</v>
          </cell>
          <cell r="T123">
            <v>116</v>
          </cell>
        </row>
        <row r="124">
          <cell r="G124" t="str">
            <v>105464-P.S.R. LA LIGUA</v>
          </cell>
          <cell r="H124">
            <v>6</v>
          </cell>
          <cell r="I124">
            <v>3</v>
          </cell>
          <cell r="J124">
            <v>8</v>
          </cell>
          <cell r="K124">
            <v>6</v>
          </cell>
          <cell r="L124">
            <v>8</v>
          </cell>
          <cell r="M124">
            <v>9</v>
          </cell>
          <cell r="N124">
            <v>4</v>
          </cell>
          <cell r="O124">
            <v>18</v>
          </cell>
          <cell r="P124">
            <v>8</v>
          </cell>
          <cell r="Q124">
            <v>9</v>
          </cell>
          <cell r="R124">
            <v>9</v>
          </cell>
          <cell r="S124">
            <v>8</v>
          </cell>
          <cell r="T124">
            <v>96</v>
          </cell>
        </row>
        <row r="125">
          <cell r="G125" t="str">
            <v>105465-P.S.R. RAMADILLA</v>
          </cell>
          <cell r="H125">
            <v>10</v>
          </cell>
          <cell r="I125">
            <v>3</v>
          </cell>
          <cell r="J125">
            <v>13</v>
          </cell>
          <cell r="K125">
            <v>5</v>
          </cell>
          <cell r="L125">
            <v>6</v>
          </cell>
          <cell r="M125">
            <v>8</v>
          </cell>
          <cell r="N125">
            <v>9</v>
          </cell>
          <cell r="O125">
            <v>9</v>
          </cell>
          <cell r="P125">
            <v>12</v>
          </cell>
          <cell r="Q125">
            <v>4</v>
          </cell>
          <cell r="R125">
            <v>4</v>
          </cell>
          <cell r="S125">
            <v>3</v>
          </cell>
          <cell r="T125">
            <v>86</v>
          </cell>
        </row>
        <row r="126">
          <cell r="G126" t="str">
            <v>105466-P.S.R. VALLE HERMOSO</v>
          </cell>
          <cell r="H126">
            <v>5</v>
          </cell>
          <cell r="J126">
            <v>4</v>
          </cell>
          <cell r="K126">
            <v>2</v>
          </cell>
          <cell r="L126">
            <v>2</v>
          </cell>
          <cell r="M126">
            <v>5</v>
          </cell>
          <cell r="N126">
            <v>9</v>
          </cell>
          <cell r="O126">
            <v>8</v>
          </cell>
          <cell r="P126">
            <v>6</v>
          </cell>
          <cell r="Q126">
            <v>5</v>
          </cell>
          <cell r="R126">
            <v>5</v>
          </cell>
          <cell r="S126">
            <v>5</v>
          </cell>
          <cell r="T126">
            <v>56</v>
          </cell>
        </row>
        <row r="127">
          <cell r="G127" t="str">
            <v>105490-P.S.R. EL DURAZNO</v>
          </cell>
          <cell r="J127">
            <v>1</v>
          </cell>
          <cell r="K127">
            <v>2</v>
          </cell>
          <cell r="L127">
            <v>2</v>
          </cell>
          <cell r="M127">
            <v>26</v>
          </cell>
          <cell r="N127">
            <v>3</v>
          </cell>
          <cell r="P127">
            <v>3</v>
          </cell>
          <cell r="Q127">
            <v>3</v>
          </cell>
          <cell r="R127">
            <v>2</v>
          </cell>
          <cell r="S127">
            <v>9</v>
          </cell>
          <cell r="T127">
            <v>51</v>
          </cell>
        </row>
        <row r="128">
          <cell r="G128" t="str">
            <v>04304-MONTE PATRIA</v>
          </cell>
          <cell r="H128">
            <v>112</v>
          </cell>
          <cell r="I128">
            <v>187</v>
          </cell>
          <cell r="J128">
            <v>107</v>
          </cell>
          <cell r="K128">
            <v>154</v>
          </cell>
          <cell r="L128">
            <v>249</v>
          </cell>
          <cell r="M128">
            <v>298</v>
          </cell>
          <cell r="N128">
            <v>146</v>
          </cell>
          <cell r="O128">
            <v>158</v>
          </cell>
          <cell r="P128">
            <v>124</v>
          </cell>
          <cell r="Q128">
            <v>146</v>
          </cell>
          <cell r="R128">
            <v>96</v>
          </cell>
          <cell r="S128">
            <v>154</v>
          </cell>
          <cell r="T128">
            <v>1931</v>
          </cell>
        </row>
        <row r="129">
          <cell r="G129" t="str">
            <v>105307-CES. RURAL MONTE PATRIA</v>
          </cell>
          <cell r="H129">
            <v>9</v>
          </cell>
          <cell r="I129">
            <v>39</v>
          </cell>
          <cell r="J129">
            <v>17</v>
          </cell>
          <cell r="K129">
            <v>21</v>
          </cell>
          <cell r="L129">
            <v>38</v>
          </cell>
          <cell r="M129">
            <v>46</v>
          </cell>
          <cell r="N129">
            <v>26</v>
          </cell>
          <cell r="O129">
            <v>31</v>
          </cell>
          <cell r="P129">
            <v>24</v>
          </cell>
          <cell r="Q129">
            <v>42</v>
          </cell>
          <cell r="R129">
            <v>9</v>
          </cell>
          <cell r="S129">
            <v>46</v>
          </cell>
          <cell r="T129">
            <v>348</v>
          </cell>
        </row>
        <row r="130">
          <cell r="G130" t="str">
            <v>105311-CES. RURAL CHAÑARAL ALTO</v>
          </cell>
          <cell r="H130">
            <v>10</v>
          </cell>
          <cell r="I130">
            <v>13</v>
          </cell>
          <cell r="J130">
            <v>23</v>
          </cell>
          <cell r="K130">
            <v>21</v>
          </cell>
          <cell r="L130">
            <v>73</v>
          </cell>
          <cell r="M130">
            <v>24</v>
          </cell>
          <cell r="N130">
            <v>20</v>
          </cell>
          <cell r="O130">
            <v>25</v>
          </cell>
          <cell r="P130">
            <v>20</v>
          </cell>
          <cell r="Q130">
            <v>21</v>
          </cell>
          <cell r="R130">
            <v>24</v>
          </cell>
          <cell r="S130">
            <v>35</v>
          </cell>
          <cell r="T130">
            <v>309</v>
          </cell>
        </row>
        <row r="131">
          <cell r="G131" t="str">
            <v>105312-CES. RURAL CAREN</v>
          </cell>
          <cell r="H131">
            <v>17</v>
          </cell>
          <cell r="I131">
            <v>28</v>
          </cell>
          <cell r="J131">
            <v>7</v>
          </cell>
          <cell r="K131">
            <v>2</v>
          </cell>
          <cell r="L131">
            <v>5</v>
          </cell>
          <cell r="M131">
            <v>6</v>
          </cell>
          <cell r="N131">
            <v>17</v>
          </cell>
          <cell r="O131">
            <v>15</v>
          </cell>
          <cell r="P131">
            <v>16</v>
          </cell>
          <cell r="Q131">
            <v>7</v>
          </cell>
          <cell r="R131">
            <v>4</v>
          </cell>
          <cell r="S131">
            <v>3</v>
          </cell>
          <cell r="T131">
            <v>127</v>
          </cell>
        </row>
        <row r="132">
          <cell r="G132" t="str">
            <v>105318-CES. RURAL EL PALQUI</v>
          </cell>
          <cell r="H132">
            <v>51</v>
          </cell>
          <cell r="I132">
            <v>89</v>
          </cell>
          <cell r="J132">
            <v>38</v>
          </cell>
          <cell r="K132">
            <v>74</v>
          </cell>
          <cell r="L132">
            <v>57</v>
          </cell>
          <cell r="M132">
            <v>45</v>
          </cell>
          <cell r="N132">
            <v>59</v>
          </cell>
          <cell r="O132">
            <v>39</v>
          </cell>
          <cell r="P132">
            <v>41</v>
          </cell>
          <cell r="Q132">
            <v>21</v>
          </cell>
          <cell r="R132">
            <v>32</v>
          </cell>
          <cell r="S132">
            <v>52</v>
          </cell>
          <cell r="T132">
            <v>598</v>
          </cell>
        </row>
        <row r="133">
          <cell r="G133" t="str">
            <v>105425-P.S.R. CHILECITO</v>
          </cell>
          <cell r="H133">
            <v>4</v>
          </cell>
          <cell r="I133">
            <v>6</v>
          </cell>
          <cell r="L133">
            <v>3</v>
          </cell>
          <cell r="Q133">
            <v>2</v>
          </cell>
          <cell r="S133">
            <v>1</v>
          </cell>
          <cell r="T133">
            <v>16</v>
          </cell>
        </row>
        <row r="134">
          <cell r="G134" t="str">
            <v>105427-P.S.R. HACIENDA VALDIVIA</v>
          </cell>
          <cell r="H134">
            <v>1</v>
          </cell>
          <cell r="J134">
            <v>2</v>
          </cell>
          <cell r="K134">
            <v>1</v>
          </cell>
          <cell r="L134">
            <v>4</v>
          </cell>
          <cell r="O134">
            <v>2</v>
          </cell>
          <cell r="P134">
            <v>2</v>
          </cell>
          <cell r="Q134">
            <v>2</v>
          </cell>
          <cell r="R134">
            <v>1</v>
          </cell>
          <cell r="T134">
            <v>15</v>
          </cell>
        </row>
        <row r="135">
          <cell r="G135" t="str">
            <v>105428-P.S.R. HUATULAME</v>
          </cell>
          <cell r="H135">
            <v>1</v>
          </cell>
          <cell r="L135">
            <v>2</v>
          </cell>
          <cell r="M135">
            <v>8</v>
          </cell>
          <cell r="N135">
            <v>3</v>
          </cell>
          <cell r="O135">
            <v>1</v>
          </cell>
          <cell r="P135">
            <v>3</v>
          </cell>
          <cell r="Q135">
            <v>8</v>
          </cell>
          <cell r="R135">
            <v>12</v>
          </cell>
          <cell r="S135">
            <v>2</v>
          </cell>
          <cell r="T135">
            <v>40</v>
          </cell>
        </row>
        <row r="136">
          <cell r="G136" t="str">
            <v>105430-P.S.R. MIALQUI</v>
          </cell>
          <cell r="H136">
            <v>4</v>
          </cell>
          <cell r="I136">
            <v>6</v>
          </cell>
          <cell r="J136">
            <v>2</v>
          </cell>
          <cell r="K136">
            <v>3</v>
          </cell>
          <cell r="L136">
            <v>4</v>
          </cell>
          <cell r="M136">
            <v>2</v>
          </cell>
          <cell r="N136">
            <v>3</v>
          </cell>
          <cell r="O136">
            <v>3</v>
          </cell>
          <cell r="P136">
            <v>3</v>
          </cell>
          <cell r="Q136">
            <v>6</v>
          </cell>
          <cell r="R136">
            <v>2</v>
          </cell>
          <cell r="S136">
            <v>5</v>
          </cell>
          <cell r="T136">
            <v>43</v>
          </cell>
        </row>
        <row r="137">
          <cell r="G137" t="str">
            <v>105431-P.S.R. PEDREGAL</v>
          </cell>
          <cell r="H137">
            <v>3</v>
          </cell>
          <cell r="I137">
            <v>4</v>
          </cell>
          <cell r="J137">
            <v>2</v>
          </cell>
          <cell r="K137">
            <v>4</v>
          </cell>
          <cell r="L137">
            <v>6</v>
          </cell>
          <cell r="M137">
            <v>3</v>
          </cell>
          <cell r="N137">
            <v>5</v>
          </cell>
          <cell r="O137">
            <v>4</v>
          </cell>
          <cell r="P137">
            <v>8</v>
          </cell>
          <cell r="Q137">
            <v>20</v>
          </cell>
          <cell r="S137">
            <v>5</v>
          </cell>
          <cell r="T137">
            <v>64</v>
          </cell>
        </row>
        <row r="138">
          <cell r="G138" t="str">
            <v>105432-P.S.R. RAPEL</v>
          </cell>
          <cell r="H138">
            <v>2</v>
          </cell>
          <cell r="J138">
            <v>12</v>
          </cell>
          <cell r="K138">
            <v>10</v>
          </cell>
          <cell r="L138">
            <v>20</v>
          </cell>
          <cell r="M138">
            <v>58</v>
          </cell>
          <cell r="N138">
            <v>2</v>
          </cell>
          <cell r="O138">
            <v>30</v>
          </cell>
          <cell r="Q138">
            <v>5</v>
          </cell>
          <cell r="S138">
            <v>1</v>
          </cell>
          <cell r="T138">
            <v>140</v>
          </cell>
        </row>
        <row r="139">
          <cell r="G139" t="str">
            <v>105435-P.S.R. TULAHUEN</v>
          </cell>
          <cell r="H139">
            <v>10</v>
          </cell>
          <cell r="J139">
            <v>3</v>
          </cell>
          <cell r="K139">
            <v>13</v>
          </cell>
          <cell r="L139">
            <v>4</v>
          </cell>
          <cell r="M139">
            <v>51</v>
          </cell>
          <cell r="N139">
            <v>9</v>
          </cell>
          <cell r="O139">
            <v>4</v>
          </cell>
          <cell r="P139">
            <v>6</v>
          </cell>
          <cell r="Q139">
            <v>12</v>
          </cell>
          <cell r="S139">
            <v>3</v>
          </cell>
          <cell r="T139">
            <v>115</v>
          </cell>
        </row>
        <row r="140">
          <cell r="G140" t="str">
            <v>105436-P.S.R. EL MAITEN</v>
          </cell>
          <cell r="I140">
            <v>2</v>
          </cell>
          <cell r="K140">
            <v>3</v>
          </cell>
          <cell r="L140">
            <v>31</v>
          </cell>
          <cell r="M140">
            <v>55</v>
          </cell>
          <cell r="N140">
            <v>2</v>
          </cell>
          <cell r="O140">
            <v>3</v>
          </cell>
          <cell r="P140">
            <v>1</v>
          </cell>
          <cell r="R140">
            <v>12</v>
          </cell>
          <cell r="T140">
            <v>109</v>
          </cell>
        </row>
        <row r="141">
          <cell r="G141" t="str">
            <v>105489-P.S.R. RAMADAS DE TULAHUEN</v>
          </cell>
          <cell r="J141">
            <v>1</v>
          </cell>
          <cell r="K141">
            <v>2</v>
          </cell>
          <cell r="L141">
            <v>2</v>
          </cell>
          <cell r="O141">
            <v>1</v>
          </cell>
          <cell r="S141">
            <v>1</v>
          </cell>
          <cell r="T141">
            <v>7</v>
          </cell>
        </row>
        <row r="142">
          <cell r="G142" t="str">
            <v>04304-PUNITAQUI</v>
          </cell>
          <cell r="H142">
            <v>60</v>
          </cell>
          <cell r="I142">
            <v>56</v>
          </cell>
          <cell r="J142">
            <v>73</v>
          </cell>
          <cell r="K142">
            <v>55</v>
          </cell>
          <cell r="L142">
            <v>56</v>
          </cell>
          <cell r="M142">
            <v>57</v>
          </cell>
          <cell r="N142">
            <v>52</v>
          </cell>
          <cell r="O142">
            <v>39</v>
          </cell>
          <cell r="P142">
            <v>70</v>
          </cell>
          <cell r="Q142">
            <v>44</v>
          </cell>
          <cell r="R142">
            <v>28</v>
          </cell>
          <cell r="S142">
            <v>142</v>
          </cell>
          <cell r="T142">
            <v>732</v>
          </cell>
        </row>
        <row r="143">
          <cell r="G143" t="str">
            <v>105308-CES. RURAL PUNITAQUI</v>
          </cell>
          <cell r="H143">
            <v>56</v>
          </cell>
          <cell r="I143">
            <v>47</v>
          </cell>
          <cell r="J143">
            <v>59</v>
          </cell>
          <cell r="K143">
            <v>47</v>
          </cell>
          <cell r="L143">
            <v>56</v>
          </cell>
          <cell r="M143">
            <v>56</v>
          </cell>
          <cell r="N143">
            <v>46</v>
          </cell>
          <cell r="O143">
            <v>38</v>
          </cell>
          <cell r="P143">
            <v>57</v>
          </cell>
          <cell r="Q143">
            <v>30</v>
          </cell>
          <cell r="R143">
            <v>16</v>
          </cell>
          <cell r="S143">
            <v>124</v>
          </cell>
          <cell r="T143">
            <v>632</v>
          </cell>
        </row>
        <row r="144">
          <cell r="G144" t="str">
            <v>105440-P.S.R. DIVISADERO</v>
          </cell>
          <cell r="H144">
            <v>4</v>
          </cell>
          <cell r="I144">
            <v>9</v>
          </cell>
          <cell r="J144">
            <v>14</v>
          </cell>
          <cell r="K144">
            <v>8</v>
          </cell>
          <cell r="M144">
            <v>1</v>
          </cell>
          <cell r="N144">
            <v>6</v>
          </cell>
          <cell r="O144">
            <v>1</v>
          </cell>
          <cell r="P144">
            <v>13</v>
          </cell>
          <cell r="Q144">
            <v>14</v>
          </cell>
          <cell r="R144">
            <v>12</v>
          </cell>
          <cell r="S144">
            <v>18</v>
          </cell>
          <cell r="T144">
            <v>100</v>
          </cell>
        </row>
        <row r="145">
          <cell r="G145" t="str">
            <v>04305-RIO HURTADO</v>
          </cell>
          <cell r="H145">
            <v>40</v>
          </cell>
          <cell r="I145">
            <v>28</v>
          </cell>
          <cell r="J145">
            <v>73</v>
          </cell>
          <cell r="K145">
            <v>50</v>
          </cell>
          <cell r="L145">
            <v>44</v>
          </cell>
          <cell r="M145">
            <v>29</v>
          </cell>
          <cell r="N145">
            <v>29</v>
          </cell>
          <cell r="O145">
            <v>69</v>
          </cell>
          <cell r="P145">
            <v>22</v>
          </cell>
          <cell r="Q145">
            <v>24</v>
          </cell>
          <cell r="R145">
            <v>38</v>
          </cell>
          <cell r="S145">
            <v>127</v>
          </cell>
          <cell r="T145">
            <v>573</v>
          </cell>
        </row>
        <row r="146">
          <cell r="G146" t="str">
            <v>105310-CES. RURAL PICHASCA</v>
          </cell>
          <cell r="H146">
            <v>8</v>
          </cell>
          <cell r="I146">
            <v>7</v>
          </cell>
          <cell r="J146">
            <v>39</v>
          </cell>
          <cell r="K146">
            <v>16</v>
          </cell>
          <cell r="L146">
            <v>20</v>
          </cell>
          <cell r="M146">
            <v>8</v>
          </cell>
          <cell r="N146">
            <v>13</v>
          </cell>
          <cell r="O146">
            <v>16</v>
          </cell>
          <cell r="P146">
            <v>12</v>
          </cell>
          <cell r="Q146">
            <v>16</v>
          </cell>
          <cell r="R146">
            <v>7</v>
          </cell>
          <cell r="S146">
            <v>43</v>
          </cell>
          <cell r="T146">
            <v>205</v>
          </cell>
        </row>
        <row r="147">
          <cell r="G147" t="str">
            <v>105409-P.S.R. EL CHAÑAR</v>
          </cell>
          <cell r="H147">
            <v>6</v>
          </cell>
          <cell r="I147">
            <v>3</v>
          </cell>
          <cell r="J147">
            <v>3</v>
          </cell>
          <cell r="K147">
            <v>7</v>
          </cell>
          <cell r="N147">
            <v>3</v>
          </cell>
          <cell r="P147">
            <v>2</v>
          </cell>
          <cell r="R147">
            <v>2</v>
          </cell>
          <cell r="S147">
            <v>10</v>
          </cell>
          <cell r="T147">
            <v>36</v>
          </cell>
        </row>
        <row r="148">
          <cell r="G148" t="str">
            <v>105410-P.S.R. HURTADO</v>
          </cell>
          <cell r="H148">
            <v>4</v>
          </cell>
          <cell r="I148">
            <v>3</v>
          </cell>
          <cell r="J148">
            <v>4</v>
          </cell>
          <cell r="K148">
            <v>2</v>
          </cell>
          <cell r="M148">
            <v>3</v>
          </cell>
          <cell r="N148">
            <v>4</v>
          </cell>
          <cell r="O148">
            <v>1</v>
          </cell>
          <cell r="R148">
            <v>11</v>
          </cell>
          <cell r="S148">
            <v>27</v>
          </cell>
          <cell r="T148">
            <v>59</v>
          </cell>
        </row>
        <row r="149">
          <cell r="G149" t="str">
            <v>105411-P.S.R. LAS BREAS</v>
          </cell>
          <cell r="H149">
            <v>8</v>
          </cell>
          <cell r="I149">
            <v>10</v>
          </cell>
          <cell r="J149">
            <v>6</v>
          </cell>
          <cell r="K149">
            <v>15</v>
          </cell>
          <cell r="L149">
            <v>12</v>
          </cell>
          <cell r="M149">
            <v>5</v>
          </cell>
          <cell r="N149">
            <v>4</v>
          </cell>
          <cell r="O149">
            <v>29</v>
          </cell>
          <cell r="Q149">
            <v>4</v>
          </cell>
          <cell r="R149">
            <v>8</v>
          </cell>
          <cell r="S149">
            <v>6</v>
          </cell>
          <cell r="T149">
            <v>107</v>
          </cell>
        </row>
        <row r="150">
          <cell r="G150" t="str">
            <v>105413-P.S.R. SAMO ALTO</v>
          </cell>
          <cell r="H150">
            <v>1</v>
          </cell>
          <cell r="J150">
            <v>6</v>
          </cell>
          <cell r="K150">
            <v>6</v>
          </cell>
          <cell r="L150">
            <v>7</v>
          </cell>
          <cell r="M150">
            <v>5</v>
          </cell>
          <cell r="N150">
            <v>5</v>
          </cell>
          <cell r="O150">
            <v>9</v>
          </cell>
          <cell r="P150">
            <v>2</v>
          </cell>
          <cell r="Q150">
            <v>1</v>
          </cell>
          <cell r="R150">
            <v>5</v>
          </cell>
          <cell r="S150">
            <v>18</v>
          </cell>
          <cell r="T150">
            <v>65</v>
          </cell>
        </row>
        <row r="151">
          <cell r="G151" t="str">
            <v>105414-P.S.R. SERON</v>
          </cell>
          <cell r="H151">
            <v>7</v>
          </cell>
          <cell r="I151">
            <v>5</v>
          </cell>
          <cell r="J151">
            <v>11</v>
          </cell>
          <cell r="K151">
            <v>1</v>
          </cell>
          <cell r="M151">
            <v>5</v>
          </cell>
          <cell r="O151">
            <v>2</v>
          </cell>
          <cell r="P151">
            <v>1</v>
          </cell>
          <cell r="S151">
            <v>15</v>
          </cell>
          <cell r="T151">
            <v>47</v>
          </cell>
        </row>
        <row r="152">
          <cell r="G152" t="str">
            <v>105503-P.S.R. TABAQUEROS</v>
          </cell>
          <cell r="H152">
            <v>6</v>
          </cell>
          <cell r="J152">
            <v>4</v>
          </cell>
          <cell r="K152">
            <v>3</v>
          </cell>
          <cell r="L152">
            <v>5</v>
          </cell>
          <cell r="M152">
            <v>3</v>
          </cell>
          <cell r="O152">
            <v>12</v>
          </cell>
          <cell r="P152">
            <v>5</v>
          </cell>
          <cell r="Q152">
            <v>3</v>
          </cell>
          <cell r="R152">
            <v>5</v>
          </cell>
          <cell r="S152">
            <v>8</v>
          </cell>
          <cell r="T152">
            <v>54</v>
          </cell>
        </row>
        <row r="153">
          <cell r="G153" t="str">
            <v>Total general</v>
          </cell>
          <cell r="H153">
            <v>3658</v>
          </cell>
          <cell r="I153">
            <v>4077</v>
          </cell>
          <cell r="J153">
            <v>4036</v>
          </cell>
          <cell r="K153">
            <v>3693</v>
          </cell>
          <cell r="L153">
            <v>4613</v>
          </cell>
          <cell r="M153">
            <v>3778</v>
          </cell>
          <cell r="N153">
            <v>3697</v>
          </cell>
          <cell r="O153">
            <v>4319</v>
          </cell>
          <cell r="P153">
            <v>4143</v>
          </cell>
          <cell r="Q153">
            <v>4110</v>
          </cell>
          <cell r="R153">
            <v>2923</v>
          </cell>
          <cell r="S153">
            <v>3624</v>
          </cell>
          <cell r="T153">
            <v>46671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3275</v>
          </cell>
          <cell r="I4">
            <v>3275</v>
          </cell>
        </row>
        <row r="5">
          <cell r="G5" t="str">
            <v>105300-CES. CARDENAL CARO</v>
          </cell>
          <cell r="H5">
            <v>653</v>
          </cell>
          <cell r="I5">
            <v>653</v>
          </cell>
        </row>
        <row r="6">
          <cell r="G6" t="str">
            <v>105301-CES. LAS COMPAÑIAS</v>
          </cell>
          <cell r="H6">
            <v>482</v>
          </cell>
          <cell r="I6">
            <v>482</v>
          </cell>
        </row>
        <row r="7">
          <cell r="G7" t="str">
            <v>105302-CES. PEDRO AGUIRRE C.</v>
          </cell>
          <cell r="H7">
            <v>552</v>
          </cell>
          <cell r="I7">
            <v>552</v>
          </cell>
        </row>
        <row r="8">
          <cell r="G8" t="str">
            <v>105313-CES. SCHAFFHAUSER</v>
          </cell>
          <cell r="H8">
            <v>444</v>
          </cell>
          <cell r="I8">
            <v>444</v>
          </cell>
        </row>
        <row r="9">
          <cell r="G9" t="str">
            <v>105319-CES. CARDENAL R.S.H.</v>
          </cell>
          <cell r="H9">
            <v>472</v>
          </cell>
          <cell r="I9">
            <v>472</v>
          </cell>
        </row>
        <row r="10">
          <cell r="G10" t="str">
            <v>105325-CESFAM JUAN PABLO II</v>
          </cell>
          <cell r="H10">
            <v>562</v>
          </cell>
          <cell r="I10">
            <v>562</v>
          </cell>
        </row>
        <row r="11">
          <cell r="G11" t="str">
            <v>105400-P.S.R. ALGARROBITO            </v>
          </cell>
          <cell r="H11">
            <v>83</v>
          </cell>
          <cell r="I11">
            <v>83</v>
          </cell>
        </row>
        <row r="12">
          <cell r="G12" t="str">
            <v>105401-P.S.R. LAS ROJAS</v>
          </cell>
          <cell r="H12">
            <v>17</v>
          </cell>
          <cell r="I12">
            <v>17</v>
          </cell>
        </row>
        <row r="13">
          <cell r="G13" t="str">
            <v>105402-P.S.R. EL ROMERO</v>
          </cell>
          <cell r="H13">
            <v>6</v>
          </cell>
          <cell r="I13">
            <v>6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04102-COQUIMBO</v>
          </cell>
          <cell r="H15">
            <v>3662</v>
          </cell>
          <cell r="I15">
            <v>3662</v>
          </cell>
        </row>
        <row r="16">
          <cell r="G16" t="str">
            <v>105303-CES. SAN JUAN</v>
          </cell>
          <cell r="H16">
            <v>545</v>
          </cell>
          <cell r="I16">
            <v>545</v>
          </cell>
        </row>
        <row r="17">
          <cell r="G17" t="str">
            <v>105304-CES. SANTA CECILIA</v>
          </cell>
          <cell r="H17">
            <v>517</v>
          </cell>
          <cell r="I17">
            <v>517</v>
          </cell>
        </row>
        <row r="18">
          <cell r="G18" t="str">
            <v>105305-CES. TIERRAS BLANCAS</v>
          </cell>
          <cell r="H18">
            <v>1349</v>
          </cell>
          <cell r="I18">
            <v>1349</v>
          </cell>
        </row>
        <row r="19">
          <cell r="G19" t="str">
            <v>105321-CES. RURAL  TONGOY</v>
          </cell>
          <cell r="H19">
            <v>197</v>
          </cell>
          <cell r="I19">
            <v>197</v>
          </cell>
        </row>
        <row r="20">
          <cell r="G20" t="str">
            <v>105323-CES. DR. SERGIO AGUILAR</v>
          </cell>
          <cell r="H20">
            <v>888</v>
          </cell>
          <cell r="I20">
            <v>888</v>
          </cell>
        </row>
        <row r="21">
          <cell r="G21" t="str">
            <v>105404-P.S.R. EL TANGUE                         </v>
          </cell>
          <cell r="H21">
            <v>31</v>
          </cell>
          <cell r="I21">
            <v>31</v>
          </cell>
        </row>
        <row r="22">
          <cell r="G22" t="str">
            <v>105405-P.S.R. GUANAQUEROS</v>
          </cell>
          <cell r="H22">
            <v>32</v>
          </cell>
          <cell r="I22">
            <v>32</v>
          </cell>
        </row>
        <row r="23">
          <cell r="G23" t="str">
            <v>105406-P.S.R. PAN DE AZUCAR</v>
          </cell>
          <cell r="H23">
            <v>82</v>
          </cell>
          <cell r="I23">
            <v>82</v>
          </cell>
        </row>
        <row r="24">
          <cell r="G24" t="str">
            <v>105407-P.S.R. TAMBILLOS</v>
          </cell>
          <cell r="H24">
            <v>21</v>
          </cell>
          <cell r="I24">
            <v>21</v>
          </cell>
        </row>
        <row r="25">
          <cell r="G25" t="str">
            <v>04103-ANDACOLLO</v>
          </cell>
          <cell r="H25">
            <v>281</v>
          </cell>
          <cell r="I25">
            <v>281</v>
          </cell>
        </row>
        <row r="26">
          <cell r="G26" t="str">
            <v>105106-HOSPITAL ANDACOLLO</v>
          </cell>
          <cell r="H26">
            <v>281</v>
          </cell>
          <cell r="I26">
            <v>281</v>
          </cell>
        </row>
        <row r="27">
          <cell r="G27" t="str">
            <v>04104-LA HIGUERA</v>
          </cell>
          <cell r="H27">
            <v>181</v>
          </cell>
          <cell r="I27">
            <v>181</v>
          </cell>
        </row>
        <row r="28">
          <cell r="G28" t="str">
            <v>105314-CES. LA HIGUERA</v>
          </cell>
          <cell r="H28">
            <v>64</v>
          </cell>
          <cell r="I28">
            <v>64</v>
          </cell>
        </row>
        <row r="29">
          <cell r="G29" t="str">
            <v>105500-P.S.R. CALETA HORNOS        </v>
          </cell>
          <cell r="H29">
            <v>47</v>
          </cell>
          <cell r="I29">
            <v>47</v>
          </cell>
        </row>
        <row r="30">
          <cell r="G30" t="str">
            <v>105505-P.S.R. LOS CHOROS</v>
          </cell>
          <cell r="H30">
            <v>29</v>
          </cell>
          <cell r="I30">
            <v>29</v>
          </cell>
        </row>
        <row r="31">
          <cell r="G31" t="str">
            <v>105506-P.S.R. EL TRAPICHE</v>
          </cell>
          <cell r="H31">
            <v>41</v>
          </cell>
          <cell r="I31">
            <v>41</v>
          </cell>
        </row>
        <row r="32">
          <cell r="G32" t="str">
            <v>04105-PAIHUANO</v>
          </cell>
          <cell r="H32">
            <v>30</v>
          </cell>
          <cell r="I32">
            <v>30</v>
          </cell>
        </row>
        <row r="33">
          <cell r="G33" t="str">
            <v>105306-CES. PAIHUANO</v>
          </cell>
          <cell r="H33">
            <v>24</v>
          </cell>
          <cell r="I33">
            <v>24</v>
          </cell>
        </row>
        <row r="34">
          <cell r="G34" t="str">
            <v>105475-P.S.R. HORCON</v>
          </cell>
          <cell r="H34">
            <v>2</v>
          </cell>
          <cell r="I34">
            <v>2</v>
          </cell>
        </row>
        <row r="35">
          <cell r="G35" t="str">
            <v>105476-P.S.R. MONTE GRANDE</v>
          </cell>
          <cell r="H35">
            <v>1</v>
          </cell>
          <cell r="I35">
            <v>1</v>
          </cell>
        </row>
        <row r="36">
          <cell r="G36" t="str">
            <v>105477-P.S.R. PISCO ELQUI</v>
          </cell>
          <cell r="H36">
            <v>3</v>
          </cell>
          <cell r="I36">
            <v>3</v>
          </cell>
        </row>
        <row r="37">
          <cell r="G37" t="str">
            <v>04106-VICUÑA</v>
          </cell>
          <cell r="H37">
            <v>712</v>
          </cell>
          <cell r="I37">
            <v>712</v>
          </cell>
        </row>
        <row r="38">
          <cell r="G38" t="str">
            <v>105107-HOSPITAL VICUÑA</v>
          </cell>
          <cell r="H38">
            <v>398</v>
          </cell>
          <cell r="I38">
            <v>398</v>
          </cell>
        </row>
        <row r="39">
          <cell r="G39" t="str">
            <v>105467-P.S.R. DIAGUITAS</v>
          </cell>
          <cell r="H39">
            <v>46</v>
          </cell>
          <cell r="I39">
            <v>46</v>
          </cell>
        </row>
        <row r="40">
          <cell r="G40" t="str">
            <v>105468-P.S.R. EL MOLLE</v>
          </cell>
          <cell r="H40">
            <v>26</v>
          </cell>
          <cell r="I40">
            <v>26</v>
          </cell>
        </row>
        <row r="41">
          <cell r="G41" t="str">
            <v>105469-P.S.R. EL TAMBO</v>
          </cell>
          <cell r="H41">
            <v>47</v>
          </cell>
          <cell r="I41">
            <v>47</v>
          </cell>
        </row>
        <row r="42">
          <cell r="G42" t="str">
            <v>105470-P.S.R. HUANTA</v>
          </cell>
          <cell r="H42">
            <v>7</v>
          </cell>
          <cell r="I42">
            <v>7</v>
          </cell>
        </row>
        <row r="43">
          <cell r="G43" t="str">
            <v>105471-P.S.R. PERALILLO</v>
          </cell>
          <cell r="H43">
            <v>43</v>
          </cell>
          <cell r="I43">
            <v>43</v>
          </cell>
        </row>
        <row r="44">
          <cell r="G44" t="str">
            <v>105472-P.S.R. RIVADAVIA</v>
          </cell>
          <cell r="H44">
            <v>30</v>
          </cell>
          <cell r="I44">
            <v>30</v>
          </cell>
        </row>
        <row r="45">
          <cell r="G45" t="str">
            <v>105473-P.S.R. TALCUNA</v>
          </cell>
          <cell r="H45">
            <v>30</v>
          </cell>
          <cell r="I45">
            <v>30</v>
          </cell>
        </row>
        <row r="46">
          <cell r="G46" t="str">
            <v>105474-P.S.R. CHAPILCA</v>
          </cell>
          <cell r="H46">
            <v>17</v>
          </cell>
          <cell r="I46">
            <v>17</v>
          </cell>
        </row>
        <row r="47">
          <cell r="G47" t="str">
            <v>105502-P.S.R. CALINGASTA</v>
          </cell>
          <cell r="H47">
            <v>59</v>
          </cell>
          <cell r="I47">
            <v>59</v>
          </cell>
        </row>
        <row r="48">
          <cell r="G48" t="str">
            <v>105509-P.S.R. GUALLIGUAICA</v>
          </cell>
          <cell r="H48">
            <v>9</v>
          </cell>
          <cell r="I48">
            <v>9</v>
          </cell>
        </row>
        <row r="49">
          <cell r="G49" t="str">
            <v>04201-ILLAPEL</v>
          </cell>
          <cell r="H49">
            <v>669</v>
          </cell>
          <cell r="I49">
            <v>669</v>
          </cell>
        </row>
        <row r="50">
          <cell r="G50" t="str">
            <v>105103-HOSPITAL ILLAPEL</v>
          </cell>
          <cell r="H50">
            <v>320</v>
          </cell>
          <cell r="I50">
            <v>320</v>
          </cell>
        </row>
        <row r="51">
          <cell r="G51" t="str">
            <v>105326-CESFAM SAN RAFAEL</v>
          </cell>
          <cell r="H51">
            <v>220</v>
          </cell>
          <cell r="I51">
            <v>220</v>
          </cell>
        </row>
        <row r="52">
          <cell r="G52" t="str">
            <v>105443-P.S.R. CARCAMO                   </v>
          </cell>
          <cell r="H52">
            <v>15</v>
          </cell>
          <cell r="I52">
            <v>15</v>
          </cell>
        </row>
        <row r="53">
          <cell r="G53" t="str">
            <v>105444-P.S.R. HUINTIL</v>
          </cell>
          <cell r="H53">
            <v>10</v>
          </cell>
          <cell r="I53">
            <v>10</v>
          </cell>
        </row>
        <row r="54">
          <cell r="G54" t="str">
            <v>105445-P.S.R. LIMAHUIDA</v>
          </cell>
          <cell r="H54">
            <v>3</v>
          </cell>
          <cell r="I54">
            <v>3</v>
          </cell>
        </row>
        <row r="55">
          <cell r="G55" t="str">
            <v>105446-P.S.R. MATANCILLA</v>
          </cell>
          <cell r="H55">
            <v>5</v>
          </cell>
          <cell r="I55">
            <v>5</v>
          </cell>
        </row>
        <row r="56">
          <cell r="G56" t="str">
            <v>105447-P.S.R. PERALILLO</v>
          </cell>
          <cell r="H56">
            <v>11</v>
          </cell>
          <cell r="I56">
            <v>11</v>
          </cell>
        </row>
        <row r="57">
          <cell r="G57" t="str">
            <v>105448-P.S.R. SANTA VIRGINIA</v>
          </cell>
          <cell r="H57">
            <v>7</v>
          </cell>
          <cell r="I57">
            <v>7</v>
          </cell>
        </row>
        <row r="58">
          <cell r="G58" t="str">
            <v>105449-P.S.R. TUNGA NORTE</v>
          </cell>
          <cell r="H58">
            <v>8</v>
          </cell>
          <cell r="I58">
            <v>8</v>
          </cell>
        </row>
        <row r="59">
          <cell r="G59" t="str">
            <v>105485-P.S.R. PLAN DE HORNOS</v>
          </cell>
          <cell r="H59">
            <v>16</v>
          </cell>
          <cell r="I59">
            <v>16</v>
          </cell>
        </row>
        <row r="60">
          <cell r="G60" t="str">
            <v>105486-P.S.R. TUNGA SUR</v>
          </cell>
          <cell r="H60">
            <v>5</v>
          </cell>
          <cell r="I60">
            <v>5</v>
          </cell>
        </row>
        <row r="61">
          <cell r="G61" t="str">
            <v>105487-P.S.R. CAÑAS UNO</v>
          </cell>
          <cell r="H61">
            <v>44</v>
          </cell>
          <cell r="I61">
            <v>44</v>
          </cell>
        </row>
        <row r="62">
          <cell r="G62" t="str">
            <v>105496-P.S.R. PINTACURA SUR</v>
          </cell>
          <cell r="H62">
            <v>1</v>
          </cell>
          <cell r="I62">
            <v>1</v>
          </cell>
        </row>
        <row r="63">
          <cell r="G63" t="str">
            <v>105504-P.S.R. SOCAVON</v>
          </cell>
          <cell r="H63">
            <v>4</v>
          </cell>
          <cell r="I63">
            <v>4</v>
          </cell>
        </row>
        <row r="64">
          <cell r="G64" t="str">
            <v>04202-CANELA</v>
          </cell>
          <cell r="H64">
            <v>172</v>
          </cell>
          <cell r="I64">
            <v>172</v>
          </cell>
        </row>
        <row r="65">
          <cell r="G65" t="str">
            <v>105309-CES. RURAL CANELA</v>
          </cell>
          <cell r="H65">
            <v>91</v>
          </cell>
          <cell r="I65">
            <v>91</v>
          </cell>
        </row>
        <row r="66">
          <cell r="G66" t="str">
            <v>105450-P.S.R. MINCHA NORTE            </v>
          </cell>
          <cell r="H66">
            <v>43</v>
          </cell>
          <cell r="I66">
            <v>43</v>
          </cell>
        </row>
        <row r="67">
          <cell r="G67" t="str">
            <v>105451-P.S.R. AGUA FRIA</v>
          </cell>
          <cell r="H67">
            <v>9</v>
          </cell>
          <cell r="I67">
            <v>9</v>
          </cell>
        </row>
        <row r="68">
          <cell r="G68" t="str">
            <v>105482-P.S.R. CANELA ALTA</v>
          </cell>
          <cell r="H68">
            <v>8</v>
          </cell>
          <cell r="I68">
            <v>8</v>
          </cell>
        </row>
        <row r="69">
          <cell r="G69" t="str">
            <v>105483-P.S.R. LOS RULOS</v>
          </cell>
          <cell r="H69">
            <v>7</v>
          </cell>
          <cell r="I69">
            <v>7</v>
          </cell>
        </row>
        <row r="70">
          <cell r="G70" t="str">
            <v>105484-P.S.R. HUENTELAUQUEN</v>
          </cell>
          <cell r="H70">
            <v>9</v>
          </cell>
          <cell r="I70">
            <v>9</v>
          </cell>
        </row>
        <row r="71">
          <cell r="G71" t="str">
            <v>105488-P.S.R. ESPIRITU SANTO</v>
          </cell>
          <cell r="H71">
            <v>1</v>
          </cell>
          <cell r="I71">
            <v>1</v>
          </cell>
        </row>
        <row r="72">
          <cell r="G72" t="str">
            <v>105498-P.S.R. QUEBRADA DE LINARES</v>
          </cell>
          <cell r="H72">
            <v>4</v>
          </cell>
          <cell r="I72">
            <v>4</v>
          </cell>
        </row>
        <row r="73">
          <cell r="G73" t="str">
            <v>04203-LOS VILOS</v>
          </cell>
          <cell r="H73">
            <v>336</v>
          </cell>
          <cell r="I73">
            <v>336</v>
          </cell>
        </row>
        <row r="74">
          <cell r="G74" t="str">
            <v>105108-HOSPITAL LOS VILOS</v>
          </cell>
          <cell r="H74">
            <v>193</v>
          </cell>
          <cell r="I74">
            <v>193</v>
          </cell>
        </row>
        <row r="75">
          <cell r="G75" t="str">
            <v>105478-P.S.R. CAIMANES                   </v>
          </cell>
          <cell r="H75">
            <v>52</v>
          </cell>
          <cell r="I75">
            <v>52</v>
          </cell>
        </row>
        <row r="76">
          <cell r="G76" t="str">
            <v>105479-P.S.R. GUANGUALI</v>
          </cell>
          <cell r="H76">
            <v>20</v>
          </cell>
          <cell r="I76">
            <v>20</v>
          </cell>
        </row>
        <row r="77">
          <cell r="G77" t="str">
            <v>105480-P.S.R. QUILIMARI</v>
          </cell>
          <cell r="H77">
            <v>29</v>
          </cell>
          <cell r="I77">
            <v>29</v>
          </cell>
        </row>
        <row r="78">
          <cell r="G78" t="str">
            <v>105481-P.S.R. TILAMA</v>
          </cell>
          <cell r="H78">
            <v>12</v>
          </cell>
          <cell r="I78">
            <v>12</v>
          </cell>
        </row>
        <row r="79">
          <cell r="G79" t="str">
            <v>105511-P.S.R. LOS CONDORES</v>
          </cell>
          <cell r="H79">
            <v>30</v>
          </cell>
          <cell r="I79">
            <v>30</v>
          </cell>
        </row>
        <row r="80">
          <cell r="G80" t="str">
            <v>04204-SALAMANCA</v>
          </cell>
          <cell r="H80">
            <v>714</v>
          </cell>
          <cell r="I80">
            <v>714</v>
          </cell>
        </row>
        <row r="81">
          <cell r="G81" t="str">
            <v>105104-HOSPITAL SALAMANCA</v>
          </cell>
          <cell r="H81">
            <v>342</v>
          </cell>
          <cell r="I81">
            <v>342</v>
          </cell>
        </row>
        <row r="82">
          <cell r="G82" t="str">
            <v>105452-P.S.R. CUNCUMEN                 </v>
          </cell>
          <cell r="H82">
            <v>176</v>
          </cell>
          <cell r="I82">
            <v>176</v>
          </cell>
        </row>
        <row r="83">
          <cell r="G83" t="str">
            <v>105453-P.S.R. TRANQUILLA</v>
          </cell>
          <cell r="H83">
            <v>12</v>
          </cell>
          <cell r="I83">
            <v>12</v>
          </cell>
        </row>
        <row r="84">
          <cell r="G84" t="str">
            <v>105454-P.S.R. CUNLAGUA</v>
          </cell>
          <cell r="H84">
            <v>11</v>
          </cell>
          <cell r="I84">
            <v>11</v>
          </cell>
        </row>
        <row r="85">
          <cell r="G85" t="str">
            <v>105455-P.S.R. CHILLEPIN</v>
          </cell>
          <cell r="H85">
            <v>26</v>
          </cell>
          <cell r="I85">
            <v>26</v>
          </cell>
        </row>
        <row r="86">
          <cell r="G86" t="str">
            <v>105456-P.S.R. LLIMPO</v>
          </cell>
          <cell r="H86">
            <v>21</v>
          </cell>
          <cell r="I86">
            <v>21</v>
          </cell>
        </row>
        <row r="87">
          <cell r="G87" t="str">
            <v>105457-P.S.R. SAN AGUSTIN</v>
          </cell>
          <cell r="H87">
            <v>29</v>
          </cell>
          <cell r="I87">
            <v>29</v>
          </cell>
        </row>
        <row r="88">
          <cell r="G88" t="str">
            <v>105458-P.S.R. TAHUINCO</v>
          </cell>
          <cell r="H88">
            <v>20</v>
          </cell>
          <cell r="I88">
            <v>20</v>
          </cell>
        </row>
        <row r="89">
          <cell r="G89" t="str">
            <v>105491-P.S.R. QUELEN BAJO</v>
          </cell>
          <cell r="H89">
            <v>29</v>
          </cell>
          <cell r="I89">
            <v>29</v>
          </cell>
        </row>
        <row r="90">
          <cell r="G90" t="str">
            <v>105492-P.S.R. CAMISA</v>
          </cell>
          <cell r="H90">
            <v>17</v>
          </cell>
          <cell r="I90">
            <v>17</v>
          </cell>
        </row>
        <row r="91">
          <cell r="G91" t="str">
            <v>105501-P.S.R. ARBOLEDA GRANDE</v>
          </cell>
          <cell r="H91">
            <v>31</v>
          </cell>
          <cell r="I91">
            <v>31</v>
          </cell>
        </row>
        <row r="92">
          <cell r="G92" t="str">
            <v>04301-OVALLE</v>
          </cell>
          <cell r="H92">
            <v>2035</v>
          </cell>
          <cell r="I92">
            <v>2035</v>
          </cell>
        </row>
        <row r="93">
          <cell r="G93" t="str">
            <v>105315-CES. RURAL C. DE TAMAYA</v>
          </cell>
          <cell r="H93">
            <v>134</v>
          </cell>
          <cell r="I93">
            <v>134</v>
          </cell>
        </row>
        <row r="94">
          <cell r="G94" t="str">
            <v>105317-CES. JORGE JORDAN D.</v>
          </cell>
          <cell r="H94">
            <v>329</v>
          </cell>
          <cell r="I94">
            <v>329</v>
          </cell>
        </row>
        <row r="95">
          <cell r="G95" t="str">
            <v>105322-CES. MARCOS MACUADA</v>
          </cell>
          <cell r="H95">
            <v>719</v>
          </cell>
          <cell r="I95">
            <v>719</v>
          </cell>
        </row>
        <row r="96">
          <cell r="G96" t="str">
            <v>105324-CES. SOTAQUI</v>
          </cell>
          <cell r="H96">
            <v>144</v>
          </cell>
          <cell r="I96">
            <v>144</v>
          </cell>
        </row>
        <row r="97">
          <cell r="G97" t="str">
            <v>105415-P.S.R. BARRAZA</v>
          </cell>
          <cell r="H97">
            <v>25</v>
          </cell>
          <cell r="I97">
            <v>25</v>
          </cell>
        </row>
        <row r="98">
          <cell r="G98" t="str">
            <v>105416-P.S.R. CAMARICO                  </v>
          </cell>
          <cell r="H98">
            <v>51</v>
          </cell>
          <cell r="I98">
            <v>51</v>
          </cell>
        </row>
        <row r="99">
          <cell r="G99" t="str">
            <v>105417-P.S.R. ALCONES BAJOS</v>
          </cell>
          <cell r="H99">
            <v>28</v>
          </cell>
          <cell r="I99">
            <v>28</v>
          </cell>
        </row>
        <row r="100">
          <cell r="G100" t="str">
            <v>105419-P.S.R. LAS SOSSAS</v>
          </cell>
          <cell r="H100">
            <v>16</v>
          </cell>
          <cell r="I100">
            <v>16</v>
          </cell>
        </row>
        <row r="101">
          <cell r="G101" t="str">
            <v>105420-P.S.R. LIMARI</v>
          </cell>
          <cell r="H101">
            <v>58</v>
          </cell>
          <cell r="I101">
            <v>58</v>
          </cell>
        </row>
        <row r="102">
          <cell r="G102" t="str">
            <v>105422-P.S.R. HORNILLOS</v>
          </cell>
          <cell r="H102">
            <v>11</v>
          </cell>
          <cell r="I102">
            <v>11</v>
          </cell>
        </row>
        <row r="103">
          <cell r="G103" t="str">
            <v>105437-P.S.R. CHALINGA</v>
          </cell>
          <cell r="H103">
            <v>41</v>
          </cell>
          <cell r="I103">
            <v>41</v>
          </cell>
        </row>
        <row r="104">
          <cell r="G104" t="str">
            <v>105439-P.S.R. CERRO BLANCO</v>
          </cell>
          <cell r="H104">
            <v>7</v>
          </cell>
          <cell r="I104">
            <v>7</v>
          </cell>
        </row>
        <row r="105">
          <cell r="G105" t="str">
            <v>105507-P.S.R. HUAMALATA</v>
          </cell>
          <cell r="H105">
            <v>51</v>
          </cell>
          <cell r="I105">
            <v>51</v>
          </cell>
        </row>
        <row r="106">
          <cell r="G106" t="str">
            <v>105510-P.S.R. RECOLETA</v>
          </cell>
          <cell r="H106">
            <v>30</v>
          </cell>
          <cell r="I106">
            <v>30</v>
          </cell>
        </row>
        <row r="107">
          <cell r="G107" t="str">
            <v>105722-CECOF SAN JOSE DE LA DEHESA</v>
          </cell>
          <cell r="H107">
            <v>175</v>
          </cell>
          <cell r="I107">
            <v>175</v>
          </cell>
        </row>
        <row r="108">
          <cell r="G108" t="str">
            <v>105723-CECOF LIMARI</v>
          </cell>
          <cell r="H108">
            <v>169</v>
          </cell>
          <cell r="I108">
            <v>169</v>
          </cell>
        </row>
        <row r="109">
          <cell r="G109" t="str">
            <v>200258-CECOF LOS COPIHUES</v>
          </cell>
          <cell r="H109">
            <v>47</v>
          </cell>
          <cell r="I109">
            <v>47</v>
          </cell>
        </row>
        <row r="110">
          <cell r="G110" t="str">
            <v>04302-COMBARBALÁ</v>
          </cell>
          <cell r="H110">
            <v>266</v>
          </cell>
          <cell r="I110">
            <v>266</v>
          </cell>
        </row>
        <row r="111">
          <cell r="G111" t="str">
            <v>105105-HOSPITAL COMBARBALA</v>
          </cell>
          <cell r="H111">
            <v>104</v>
          </cell>
          <cell r="I111">
            <v>104</v>
          </cell>
        </row>
        <row r="112">
          <cell r="G112" t="str">
            <v>105433-P.S.R. SAN LORENZO</v>
          </cell>
          <cell r="H112">
            <v>2</v>
          </cell>
          <cell r="I112">
            <v>2</v>
          </cell>
        </row>
        <row r="113">
          <cell r="G113" t="str">
            <v>105434-P.S.R. SAN MARCOS</v>
          </cell>
          <cell r="H113">
            <v>15</v>
          </cell>
          <cell r="I113">
            <v>15</v>
          </cell>
        </row>
        <row r="114">
          <cell r="G114" t="str">
            <v>105441-P.S.R. MANQUEHUA</v>
          </cell>
          <cell r="H114">
            <v>8</v>
          </cell>
          <cell r="I114">
            <v>8</v>
          </cell>
        </row>
        <row r="115">
          <cell r="G115" t="str">
            <v>105459-P.S.R. BARRANCAS                </v>
          </cell>
          <cell r="H115">
            <v>15</v>
          </cell>
          <cell r="I115">
            <v>15</v>
          </cell>
        </row>
        <row r="116">
          <cell r="G116" t="str">
            <v>105460-P.S.R. COGOTI 18</v>
          </cell>
          <cell r="H116">
            <v>27</v>
          </cell>
          <cell r="I116">
            <v>27</v>
          </cell>
        </row>
        <row r="117">
          <cell r="G117" t="str">
            <v>105461-P.S.R. EL HUACHO</v>
          </cell>
          <cell r="H117">
            <v>5</v>
          </cell>
          <cell r="I117">
            <v>5</v>
          </cell>
        </row>
        <row r="118">
          <cell r="G118" t="str">
            <v>105462-P.S.R. EL SAUCE</v>
          </cell>
          <cell r="H118">
            <v>18</v>
          </cell>
          <cell r="I118">
            <v>18</v>
          </cell>
        </row>
        <row r="119">
          <cell r="G119" t="str">
            <v>105463-P.S.R. QUILITAPIA</v>
          </cell>
          <cell r="H119">
            <v>26</v>
          </cell>
          <cell r="I119">
            <v>26</v>
          </cell>
        </row>
        <row r="120">
          <cell r="G120" t="str">
            <v>105464-P.S.R. LA LIGUA</v>
          </cell>
          <cell r="H120">
            <v>20</v>
          </cell>
          <cell r="I120">
            <v>20</v>
          </cell>
        </row>
        <row r="121">
          <cell r="G121" t="str">
            <v>105465-P.S.R. RAMADILLA</v>
          </cell>
          <cell r="H121">
            <v>8</v>
          </cell>
          <cell r="I121">
            <v>8</v>
          </cell>
        </row>
        <row r="122">
          <cell r="G122" t="str">
            <v>105466-P.S.R. VALLE HERMOSO</v>
          </cell>
          <cell r="H122">
            <v>14</v>
          </cell>
          <cell r="I122">
            <v>14</v>
          </cell>
        </row>
        <row r="123">
          <cell r="G123" t="str">
            <v>105490-P.S.R. EL DURAZNO</v>
          </cell>
          <cell r="H123">
            <v>4</v>
          </cell>
          <cell r="I123">
            <v>4</v>
          </cell>
        </row>
        <row r="124">
          <cell r="G124" t="str">
            <v>04304-MONTE PATRIA</v>
          </cell>
          <cell r="H124">
            <v>658</v>
          </cell>
          <cell r="I124">
            <v>658</v>
          </cell>
        </row>
        <row r="125">
          <cell r="G125" t="str">
            <v>105307-CES. RURAL MONTE PATRIA</v>
          </cell>
          <cell r="H125">
            <v>341</v>
          </cell>
          <cell r="I125">
            <v>341</v>
          </cell>
        </row>
        <row r="126">
          <cell r="G126" t="str">
            <v>105311-CES. RURAL CHAÑARAL ALTO</v>
          </cell>
          <cell r="H126">
            <v>84</v>
          </cell>
          <cell r="I126">
            <v>84</v>
          </cell>
        </row>
        <row r="127">
          <cell r="G127" t="str">
            <v>105312-CES. RURAL CAREN</v>
          </cell>
          <cell r="H127">
            <v>96</v>
          </cell>
          <cell r="I127">
            <v>96</v>
          </cell>
        </row>
        <row r="128">
          <cell r="G128" t="str">
            <v>105318-CES. RURAL EL PALQUI</v>
          </cell>
          <cell r="H128">
            <v>128</v>
          </cell>
          <cell r="I128">
            <v>128</v>
          </cell>
        </row>
        <row r="129">
          <cell r="G129" t="str">
            <v>105428-P.S.R. HUATULAME</v>
          </cell>
          <cell r="H129">
            <v>3</v>
          </cell>
          <cell r="I129">
            <v>3</v>
          </cell>
        </row>
        <row r="130">
          <cell r="G130" t="str">
            <v>105489-P.S.R. RAMADAS DE TULAHUEN</v>
          </cell>
          <cell r="H130">
            <v>6</v>
          </cell>
          <cell r="I130">
            <v>6</v>
          </cell>
        </row>
        <row r="131">
          <cell r="G131" t="str">
            <v>04304-PUNITAQUI</v>
          </cell>
          <cell r="H131">
            <v>285</v>
          </cell>
          <cell r="I131">
            <v>285</v>
          </cell>
        </row>
        <row r="132">
          <cell r="G132" t="str">
            <v>105308-CES. RURAL PUNITAQUI</v>
          </cell>
          <cell r="H132">
            <v>276</v>
          </cell>
          <cell r="I132">
            <v>276</v>
          </cell>
        </row>
        <row r="133">
          <cell r="G133" t="str">
            <v>105440-P.S.R. DIVISADERO</v>
          </cell>
          <cell r="H133">
            <v>6</v>
          </cell>
          <cell r="I133">
            <v>6</v>
          </cell>
        </row>
        <row r="134">
          <cell r="G134" t="str">
            <v>105508-P.S.R. EL PARRAL DE QUILES  </v>
          </cell>
          <cell r="H134">
            <v>3</v>
          </cell>
          <cell r="I134">
            <v>3</v>
          </cell>
        </row>
        <row r="135">
          <cell r="G135" t="str">
            <v>04305-RIO HURTADO</v>
          </cell>
          <cell r="H135">
            <v>190</v>
          </cell>
          <cell r="I135">
            <v>190</v>
          </cell>
        </row>
        <row r="136">
          <cell r="G136" t="str">
            <v>105310-CES. RURAL PICHASCA</v>
          </cell>
          <cell r="H136">
            <v>73</v>
          </cell>
          <cell r="I136">
            <v>73</v>
          </cell>
        </row>
        <row r="137">
          <cell r="G137" t="str">
            <v>105409-P.S.R. EL CHAÑAR</v>
          </cell>
          <cell r="H137">
            <v>6</v>
          </cell>
          <cell r="I137">
            <v>6</v>
          </cell>
        </row>
        <row r="138">
          <cell r="G138" t="str">
            <v>105410-P.S.R. HURTADO</v>
          </cell>
          <cell r="H138">
            <v>17</v>
          </cell>
          <cell r="I138">
            <v>17</v>
          </cell>
        </row>
        <row r="139">
          <cell r="G139" t="str">
            <v>105411-P.S.R. LAS BREAS</v>
          </cell>
          <cell r="H139">
            <v>21</v>
          </cell>
          <cell r="I139">
            <v>21</v>
          </cell>
        </row>
        <row r="140">
          <cell r="G140" t="str">
            <v>105413-P.S.R. SAMO ALTO</v>
          </cell>
          <cell r="H140">
            <v>38</v>
          </cell>
          <cell r="I140">
            <v>38</v>
          </cell>
        </row>
        <row r="141">
          <cell r="G141" t="str">
            <v>105414-P.S.R. SERON</v>
          </cell>
          <cell r="H141">
            <v>22</v>
          </cell>
          <cell r="I141">
            <v>22</v>
          </cell>
        </row>
        <row r="142">
          <cell r="G142" t="str">
            <v>105503-P.S.R. TABAQUEROS</v>
          </cell>
          <cell r="H142">
            <v>13</v>
          </cell>
          <cell r="I142">
            <v>13</v>
          </cell>
        </row>
        <row r="143">
          <cell r="G143" t="str">
            <v>Total general</v>
          </cell>
          <cell r="H143">
            <v>13466</v>
          </cell>
          <cell r="I143">
            <v>13466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7010</v>
          </cell>
          <cell r="I4">
            <v>7010</v>
          </cell>
        </row>
        <row r="5">
          <cell r="G5" t="str">
            <v>105300-CES. CARDENAL CARO</v>
          </cell>
          <cell r="H5">
            <v>1457</v>
          </cell>
          <cell r="I5">
            <v>1457</v>
          </cell>
        </row>
        <row r="6">
          <cell r="G6" t="str">
            <v>105301-CES. LAS COMPAÑIAS</v>
          </cell>
          <cell r="H6">
            <v>1283</v>
          </cell>
          <cell r="I6">
            <v>1283</v>
          </cell>
        </row>
        <row r="7">
          <cell r="G7" t="str">
            <v>105302-CES. PEDRO AGUIRRE C.</v>
          </cell>
          <cell r="H7">
            <v>696</v>
          </cell>
          <cell r="I7">
            <v>696</v>
          </cell>
        </row>
        <row r="8">
          <cell r="G8" t="str">
            <v>105313-CES. SCHAFFHAUSER</v>
          </cell>
          <cell r="H8">
            <v>1348</v>
          </cell>
          <cell r="I8">
            <v>1348</v>
          </cell>
        </row>
        <row r="9">
          <cell r="G9" t="str">
            <v>105319-CES. CARDENAL R.S.H.</v>
          </cell>
          <cell r="H9">
            <v>724</v>
          </cell>
          <cell r="I9">
            <v>724</v>
          </cell>
        </row>
        <row r="10">
          <cell r="G10" t="str">
            <v>105325-CESFAM JUAN PABLO II</v>
          </cell>
          <cell r="H10">
            <v>722</v>
          </cell>
          <cell r="I10">
            <v>722</v>
          </cell>
        </row>
        <row r="11">
          <cell r="G11" t="str">
            <v>105400-P.S.R. ALGARROBITO            </v>
          </cell>
          <cell r="H11">
            <v>198</v>
          </cell>
          <cell r="I11">
            <v>198</v>
          </cell>
        </row>
        <row r="12">
          <cell r="G12" t="str">
            <v>105401-P.S.R. LAS ROJAS</v>
          </cell>
          <cell r="H12">
            <v>39</v>
          </cell>
          <cell r="I12">
            <v>39</v>
          </cell>
        </row>
        <row r="13">
          <cell r="G13" t="str">
            <v>105402-P.S.R. EL ROMERO</v>
          </cell>
          <cell r="H13">
            <v>35</v>
          </cell>
          <cell r="I13">
            <v>35</v>
          </cell>
        </row>
        <row r="14">
          <cell r="G14" t="str">
            <v>105499-P.S.R. LAMBERT</v>
          </cell>
          <cell r="H14">
            <v>31</v>
          </cell>
          <cell r="I14">
            <v>31</v>
          </cell>
        </row>
        <row r="15">
          <cell r="G15" t="str">
            <v>105700-CECOF VILLA EL INDIO</v>
          </cell>
          <cell r="H15">
            <v>223</v>
          </cell>
          <cell r="I15">
            <v>223</v>
          </cell>
        </row>
        <row r="16">
          <cell r="G16" t="str">
            <v>105701-CECOF VILLA ALEMANIA</v>
          </cell>
          <cell r="H16">
            <v>87</v>
          </cell>
          <cell r="I16">
            <v>87</v>
          </cell>
        </row>
        <row r="17">
          <cell r="G17" t="str">
            <v>105702-CECOF VILLA LAMBERT</v>
          </cell>
          <cell r="H17">
            <v>167</v>
          </cell>
          <cell r="I17">
            <v>167</v>
          </cell>
        </row>
        <row r="18">
          <cell r="G18" t="str">
            <v>04102-COQUIMBO</v>
          </cell>
          <cell r="H18">
            <v>5307</v>
          </cell>
          <cell r="I18">
            <v>5307</v>
          </cell>
        </row>
        <row r="19">
          <cell r="G19" t="str">
            <v>105303-CES. SAN JUAN</v>
          </cell>
          <cell r="H19">
            <v>984</v>
          </cell>
          <cell r="I19">
            <v>984</v>
          </cell>
        </row>
        <row r="20">
          <cell r="G20" t="str">
            <v>105304-CES. SANTA CECILIA</v>
          </cell>
          <cell r="H20">
            <v>630</v>
          </cell>
          <cell r="I20">
            <v>630</v>
          </cell>
        </row>
        <row r="21">
          <cell r="G21" t="str">
            <v>105305-CES. TIERRAS BLANCAS</v>
          </cell>
          <cell r="H21">
            <v>1655</v>
          </cell>
          <cell r="I21">
            <v>1655</v>
          </cell>
        </row>
        <row r="22">
          <cell r="G22" t="str">
            <v>105321-CES. RURAL  TONGOY</v>
          </cell>
          <cell r="H22">
            <v>260</v>
          </cell>
          <cell r="I22">
            <v>260</v>
          </cell>
        </row>
        <row r="23">
          <cell r="G23" t="str">
            <v>105323-CES. DR. SERGIO AGUILAR</v>
          </cell>
          <cell r="H23">
            <v>1278</v>
          </cell>
          <cell r="I23">
            <v>1278</v>
          </cell>
        </row>
        <row r="24">
          <cell r="G24" t="str">
            <v>105404-P.S.R. EL TANGUE                         </v>
          </cell>
          <cell r="H24">
            <v>30</v>
          </cell>
          <cell r="I24">
            <v>30</v>
          </cell>
        </row>
        <row r="25">
          <cell r="G25" t="str">
            <v>105405-P.S.R. GUANAQUEROS</v>
          </cell>
          <cell r="H25">
            <v>57</v>
          </cell>
          <cell r="I25">
            <v>57</v>
          </cell>
        </row>
        <row r="26">
          <cell r="G26" t="str">
            <v>105406-P.S.R. PAN DE AZUCAR</v>
          </cell>
          <cell r="H26">
            <v>216</v>
          </cell>
          <cell r="I26">
            <v>216</v>
          </cell>
        </row>
        <row r="27">
          <cell r="G27" t="str">
            <v>105407-P.S.R. TAMBILLOS</v>
          </cell>
          <cell r="H27">
            <v>20</v>
          </cell>
          <cell r="I27">
            <v>20</v>
          </cell>
        </row>
        <row r="28">
          <cell r="G28" t="str">
            <v>105705-CECOF EL ALBA</v>
          </cell>
          <cell r="H28">
            <v>177</v>
          </cell>
          <cell r="I28">
            <v>177</v>
          </cell>
        </row>
        <row r="29">
          <cell r="G29" t="str">
            <v>04103-ANDACOLLO</v>
          </cell>
          <cell r="H29">
            <v>368</v>
          </cell>
          <cell r="I29">
            <v>368</v>
          </cell>
        </row>
        <row r="30">
          <cell r="G30" t="str">
            <v>105106-HOSPITAL ANDACOLLO</v>
          </cell>
          <cell r="H30">
            <v>368</v>
          </cell>
          <cell r="I30">
            <v>368</v>
          </cell>
        </row>
        <row r="31">
          <cell r="G31" t="str">
            <v>04104-LA HIGUERA</v>
          </cell>
          <cell r="H31">
            <v>225</v>
          </cell>
          <cell r="I31">
            <v>225</v>
          </cell>
        </row>
        <row r="32">
          <cell r="G32" t="str">
            <v>105314-CES. LA HIGUERA</v>
          </cell>
          <cell r="H32">
            <v>71</v>
          </cell>
          <cell r="I32">
            <v>71</v>
          </cell>
        </row>
        <row r="33">
          <cell r="G33" t="str">
            <v>105500-P.S.R. CALETA HORNOS        </v>
          </cell>
          <cell r="H33">
            <v>74</v>
          </cell>
          <cell r="I33">
            <v>74</v>
          </cell>
        </row>
        <row r="34">
          <cell r="G34" t="str">
            <v>105505-P.S.R. LOS CHOROS</v>
          </cell>
          <cell r="H34">
            <v>43</v>
          </cell>
          <cell r="I34">
            <v>43</v>
          </cell>
        </row>
        <row r="35">
          <cell r="G35" t="str">
            <v>105506-P.S.R. EL TRAPICHE</v>
          </cell>
          <cell r="H35">
            <v>37</v>
          </cell>
          <cell r="I35">
            <v>37</v>
          </cell>
        </row>
        <row r="36">
          <cell r="G36" t="str">
            <v>04105-PAIHUANO</v>
          </cell>
          <cell r="H36">
            <v>250</v>
          </cell>
          <cell r="I36">
            <v>250</v>
          </cell>
        </row>
        <row r="37">
          <cell r="G37" t="str">
            <v>105306-CES. PAIHUANO</v>
          </cell>
          <cell r="H37">
            <v>250</v>
          </cell>
          <cell r="I37">
            <v>250</v>
          </cell>
        </row>
        <row r="38">
          <cell r="G38" t="str">
            <v>04106-VICUÑA</v>
          </cell>
          <cell r="H38">
            <v>1321</v>
          </cell>
          <cell r="I38">
            <v>1321</v>
          </cell>
        </row>
        <row r="39">
          <cell r="G39" t="str">
            <v>105107-HOSPITAL VICUÑA</v>
          </cell>
          <cell r="H39">
            <v>602</v>
          </cell>
          <cell r="I39">
            <v>602</v>
          </cell>
        </row>
        <row r="40">
          <cell r="G40" t="str">
            <v>105467-P.S.R. DIAGUITAS</v>
          </cell>
          <cell r="H40">
            <v>103</v>
          </cell>
          <cell r="I40">
            <v>103</v>
          </cell>
        </row>
        <row r="41">
          <cell r="G41" t="str">
            <v>105468-P.S.R. EL MOLLE</v>
          </cell>
          <cell r="H41">
            <v>45</v>
          </cell>
          <cell r="I41">
            <v>45</v>
          </cell>
        </row>
        <row r="42">
          <cell r="G42" t="str">
            <v>105469-P.S.R. EL TAMBO</v>
          </cell>
          <cell r="H42">
            <v>68</v>
          </cell>
          <cell r="I42">
            <v>68</v>
          </cell>
        </row>
        <row r="43">
          <cell r="G43" t="str">
            <v>105470-P.S.R. HUANTA</v>
          </cell>
          <cell r="H43">
            <v>9</v>
          </cell>
          <cell r="I43">
            <v>9</v>
          </cell>
        </row>
        <row r="44">
          <cell r="G44" t="str">
            <v>105471-P.S.R. PERALILLO</v>
          </cell>
          <cell r="H44">
            <v>95</v>
          </cell>
          <cell r="I44">
            <v>95</v>
          </cell>
        </row>
        <row r="45">
          <cell r="G45" t="str">
            <v>105472-P.S.R. RIVADAVIA</v>
          </cell>
          <cell r="H45">
            <v>51</v>
          </cell>
          <cell r="I45">
            <v>51</v>
          </cell>
        </row>
        <row r="46">
          <cell r="G46" t="str">
            <v>105473-P.S.R. TALCUNA</v>
          </cell>
          <cell r="H46">
            <v>70</v>
          </cell>
          <cell r="I46">
            <v>70</v>
          </cell>
        </row>
        <row r="47">
          <cell r="G47" t="str">
            <v>105474-P.S.R. CHAPILCA</v>
          </cell>
          <cell r="H47">
            <v>35</v>
          </cell>
          <cell r="I47">
            <v>35</v>
          </cell>
        </row>
        <row r="48">
          <cell r="G48" t="str">
            <v>105502-P.S.R. CALINGASTA</v>
          </cell>
          <cell r="H48">
            <v>201</v>
          </cell>
          <cell r="I48">
            <v>201</v>
          </cell>
        </row>
        <row r="49">
          <cell r="G49" t="str">
            <v>105509-P.S.R. GUALLIGUAICA</v>
          </cell>
          <cell r="H49">
            <v>42</v>
          </cell>
          <cell r="I49">
            <v>42</v>
          </cell>
        </row>
        <row r="50">
          <cell r="G50" t="str">
            <v>04201-ILLAPEL</v>
          </cell>
          <cell r="H50">
            <v>1190</v>
          </cell>
          <cell r="I50">
            <v>1190</v>
          </cell>
        </row>
        <row r="51">
          <cell r="G51" t="str">
            <v>105103-HOSPITAL ILLAPEL</v>
          </cell>
          <cell r="H51">
            <v>638</v>
          </cell>
          <cell r="I51">
            <v>638</v>
          </cell>
        </row>
        <row r="52">
          <cell r="G52" t="str">
            <v>105326-CESFAM SAN RAFAEL</v>
          </cell>
          <cell r="H52">
            <v>374</v>
          </cell>
          <cell r="I52">
            <v>374</v>
          </cell>
        </row>
        <row r="53">
          <cell r="G53" t="str">
            <v>105443-P.S.R. CARCAMO                   </v>
          </cell>
          <cell r="H53">
            <v>21</v>
          </cell>
          <cell r="I53">
            <v>21</v>
          </cell>
        </row>
        <row r="54">
          <cell r="G54" t="str">
            <v>105444-P.S.R. HUINTIL</v>
          </cell>
          <cell r="H54">
            <v>8</v>
          </cell>
          <cell r="I54">
            <v>8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6</v>
          </cell>
          <cell r="I56">
            <v>6</v>
          </cell>
        </row>
        <row r="57">
          <cell r="G57" t="str">
            <v>105447-P.S.R. PERALILLO</v>
          </cell>
          <cell r="H57">
            <v>12</v>
          </cell>
          <cell r="I57">
            <v>12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16</v>
          </cell>
          <cell r="I61">
            <v>16</v>
          </cell>
        </row>
        <row r="62">
          <cell r="G62" t="str">
            <v>105487-P.S.R. CAÑAS UNO</v>
          </cell>
          <cell r="H62">
            <v>45</v>
          </cell>
          <cell r="I62">
            <v>45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12</v>
          </cell>
          <cell r="I64">
            <v>12</v>
          </cell>
        </row>
        <row r="65">
          <cell r="G65" t="str">
            <v>04202-CANELA</v>
          </cell>
          <cell r="H65">
            <v>221</v>
          </cell>
          <cell r="I65">
            <v>221</v>
          </cell>
        </row>
        <row r="66">
          <cell r="G66" t="str">
            <v>105309-CES. RURAL CANELA</v>
          </cell>
          <cell r="H66">
            <v>69</v>
          </cell>
          <cell r="I66">
            <v>69</v>
          </cell>
        </row>
        <row r="67">
          <cell r="G67" t="str">
            <v>105450-P.S.R. MINCHA NORTE            </v>
          </cell>
          <cell r="H67">
            <v>49</v>
          </cell>
          <cell r="I67">
            <v>49</v>
          </cell>
        </row>
        <row r="68">
          <cell r="G68" t="str">
            <v>105451-P.S.R. AGUA FRIA</v>
          </cell>
          <cell r="H68">
            <v>14</v>
          </cell>
          <cell r="I68">
            <v>14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5</v>
          </cell>
          <cell r="I70">
            <v>5</v>
          </cell>
        </row>
        <row r="71">
          <cell r="G71" t="str">
            <v>105484-P.S.R. HUENTELAUQUEN</v>
          </cell>
          <cell r="H71">
            <v>29</v>
          </cell>
          <cell r="I71">
            <v>29</v>
          </cell>
        </row>
        <row r="72">
          <cell r="G72" t="str">
            <v>105488-P.S.R. ESPIRITU SANTO</v>
          </cell>
          <cell r="H72">
            <v>12</v>
          </cell>
          <cell r="I72">
            <v>12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7</v>
          </cell>
          <cell r="I74">
            <v>7</v>
          </cell>
        </row>
        <row r="75">
          <cell r="G75" t="str">
            <v>105498-P.S.R. QUEBRADA DE LINARES</v>
          </cell>
          <cell r="H75">
            <v>12</v>
          </cell>
          <cell r="I75">
            <v>12</v>
          </cell>
        </row>
        <row r="76">
          <cell r="G76" t="str">
            <v>04203-LOS VILOS</v>
          </cell>
          <cell r="H76">
            <v>419</v>
          </cell>
          <cell r="I76">
            <v>419</v>
          </cell>
        </row>
        <row r="77">
          <cell r="G77" t="str">
            <v>105108-HOSPITAL LOS VILOS</v>
          </cell>
          <cell r="H77">
            <v>181</v>
          </cell>
          <cell r="I77">
            <v>181</v>
          </cell>
        </row>
        <row r="78">
          <cell r="G78" t="str">
            <v>105478-P.S.R. CAIMANES                   </v>
          </cell>
          <cell r="H78">
            <v>84</v>
          </cell>
          <cell r="I78">
            <v>84</v>
          </cell>
        </row>
        <row r="79">
          <cell r="G79" t="str">
            <v>105479-P.S.R. GUANGUALI</v>
          </cell>
          <cell r="H79">
            <v>39</v>
          </cell>
          <cell r="I79">
            <v>39</v>
          </cell>
        </row>
        <row r="80">
          <cell r="G80" t="str">
            <v>105480-P.S.R. QUILIMARI</v>
          </cell>
          <cell r="H80">
            <v>81</v>
          </cell>
          <cell r="I80">
            <v>81</v>
          </cell>
        </row>
        <row r="81">
          <cell r="G81" t="str">
            <v>105481-P.S.R. TILAMA</v>
          </cell>
          <cell r="H81">
            <v>19</v>
          </cell>
          <cell r="I81">
            <v>19</v>
          </cell>
        </row>
        <row r="82">
          <cell r="G82" t="str">
            <v>105511-P.S.R. LOS CONDORES</v>
          </cell>
          <cell r="H82">
            <v>15</v>
          </cell>
          <cell r="I82">
            <v>15</v>
          </cell>
        </row>
        <row r="83">
          <cell r="G83" t="str">
            <v>04204-SALAMANCA</v>
          </cell>
          <cell r="H83">
            <v>889</v>
          </cell>
          <cell r="I83">
            <v>889</v>
          </cell>
        </row>
        <row r="84">
          <cell r="G84" t="str">
            <v>105104-HOSPITAL SALAMANCA</v>
          </cell>
          <cell r="H84">
            <v>280</v>
          </cell>
          <cell r="I84">
            <v>280</v>
          </cell>
        </row>
        <row r="85">
          <cell r="G85" t="str">
            <v>105452-P.S.R. CUNCUMEN                 </v>
          </cell>
          <cell r="H85">
            <v>275</v>
          </cell>
          <cell r="I85">
            <v>275</v>
          </cell>
        </row>
        <row r="86">
          <cell r="G86" t="str">
            <v>105453-P.S.R. TRANQUILLA</v>
          </cell>
          <cell r="H86">
            <v>48</v>
          </cell>
          <cell r="I86">
            <v>48</v>
          </cell>
        </row>
        <row r="87">
          <cell r="G87" t="str">
            <v>105454-P.S.R. CUNLAGUA</v>
          </cell>
          <cell r="H87">
            <v>13</v>
          </cell>
          <cell r="I87">
            <v>13</v>
          </cell>
        </row>
        <row r="88">
          <cell r="G88" t="str">
            <v>105455-P.S.R. CHILLEPIN</v>
          </cell>
          <cell r="H88">
            <v>40</v>
          </cell>
          <cell r="I88">
            <v>40</v>
          </cell>
        </row>
        <row r="89">
          <cell r="G89" t="str">
            <v>105456-P.S.R. LLIMPO</v>
          </cell>
          <cell r="H89">
            <v>52</v>
          </cell>
          <cell r="I89">
            <v>52</v>
          </cell>
        </row>
        <row r="90">
          <cell r="G90" t="str">
            <v>105457-P.S.R. SAN AGUSTIN</v>
          </cell>
          <cell r="H90">
            <v>23</v>
          </cell>
          <cell r="I90">
            <v>23</v>
          </cell>
        </row>
        <row r="91">
          <cell r="G91" t="str">
            <v>105458-P.S.R. TAHUINCO</v>
          </cell>
          <cell r="H91">
            <v>35</v>
          </cell>
          <cell r="I91">
            <v>35</v>
          </cell>
        </row>
        <row r="92">
          <cell r="G92" t="str">
            <v>105491-P.S.R. QUELEN BAJO</v>
          </cell>
          <cell r="H92">
            <v>38</v>
          </cell>
          <cell r="I92">
            <v>38</v>
          </cell>
        </row>
        <row r="93">
          <cell r="G93" t="str">
            <v>105492-P.S.R. CAMISA</v>
          </cell>
          <cell r="H93">
            <v>28</v>
          </cell>
          <cell r="I93">
            <v>28</v>
          </cell>
        </row>
        <row r="94">
          <cell r="G94" t="str">
            <v>105501-P.S.R. ARBOLEDA GRANDE</v>
          </cell>
          <cell r="H94">
            <v>57</v>
          </cell>
          <cell r="I94">
            <v>57</v>
          </cell>
        </row>
        <row r="95">
          <cell r="G95" t="str">
            <v>04301-OVALLE</v>
          </cell>
          <cell r="H95">
            <v>3364</v>
          </cell>
          <cell r="I95">
            <v>3364</v>
          </cell>
        </row>
        <row r="96">
          <cell r="G96" t="str">
            <v>105315-CES. RURAL C. DE TAMAYA</v>
          </cell>
          <cell r="H96">
            <v>133</v>
          </cell>
          <cell r="I96">
            <v>133</v>
          </cell>
        </row>
        <row r="97">
          <cell r="G97" t="str">
            <v>105317-CES. JORGE JORDAN D.</v>
          </cell>
          <cell r="H97">
            <v>753</v>
          </cell>
          <cell r="I97">
            <v>753</v>
          </cell>
        </row>
        <row r="98">
          <cell r="G98" t="str">
            <v>105322-CES. MARCOS MACUADA</v>
          </cell>
          <cell r="H98">
            <v>1237</v>
          </cell>
          <cell r="I98">
            <v>1237</v>
          </cell>
        </row>
        <row r="99">
          <cell r="G99" t="str">
            <v>105324-CES. SOTAQUI</v>
          </cell>
          <cell r="H99">
            <v>181</v>
          </cell>
          <cell r="I99">
            <v>181</v>
          </cell>
        </row>
        <row r="100">
          <cell r="G100" t="str">
            <v>105415-P.S.R. BARRAZA</v>
          </cell>
          <cell r="H100">
            <v>70</v>
          </cell>
          <cell r="I100">
            <v>70</v>
          </cell>
        </row>
        <row r="101">
          <cell r="G101" t="str">
            <v>105416-P.S.R. CAMARICO                  </v>
          </cell>
          <cell r="H101">
            <v>54</v>
          </cell>
          <cell r="I101">
            <v>54</v>
          </cell>
        </row>
        <row r="102">
          <cell r="G102" t="str">
            <v>105417-P.S.R. ALCONES BAJOS</v>
          </cell>
          <cell r="H102">
            <v>56</v>
          </cell>
          <cell r="I102">
            <v>56</v>
          </cell>
        </row>
        <row r="103">
          <cell r="G103" t="str">
            <v>105419-P.S.R. LAS SOSSAS</v>
          </cell>
          <cell r="H103">
            <v>48</v>
          </cell>
          <cell r="I103">
            <v>48</v>
          </cell>
        </row>
        <row r="104">
          <cell r="G104" t="str">
            <v>105420-P.S.R. LIMARI</v>
          </cell>
          <cell r="H104">
            <v>56</v>
          </cell>
          <cell r="I104">
            <v>56</v>
          </cell>
        </row>
        <row r="105">
          <cell r="G105" t="str">
            <v>105422-P.S.R. HORNILLOS</v>
          </cell>
          <cell r="H105">
            <v>8</v>
          </cell>
          <cell r="I105">
            <v>8</v>
          </cell>
        </row>
        <row r="106">
          <cell r="G106" t="str">
            <v>105437-P.S.R. CHALINGA</v>
          </cell>
          <cell r="H106">
            <v>25</v>
          </cell>
          <cell r="I106">
            <v>25</v>
          </cell>
        </row>
        <row r="107">
          <cell r="G107" t="str">
            <v>105439-P.S.R. CERRO BLANCO</v>
          </cell>
          <cell r="H107">
            <v>8</v>
          </cell>
          <cell r="I107">
            <v>8</v>
          </cell>
        </row>
        <row r="108">
          <cell r="G108" t="str">
            <v>105507-P.S.R. HUAMALATA</v>
          </cell>
          <cell r="H108">
            <v>68</v>
          </cell>
          <cell r="I108">
            <v>68</v>
          </cell>
        </row>
        <row r="109">
          <cell r="G109" t="str">
            <v>105510-P.S.R. RECOLETA</v>
          </cell>
          <cell r="H109">
            <v>69</v>
          </cell>
          <cell r="I109">
            <v>69</v>
          </cell>
        </row>
        <row r="110">
          <cell r="G110" t="str">
            <v>105722-CECOF SAN JOSE DE LA DEHESA</v>
          </cell>
          <cell r="H110">
            <v>398</v>
          </cell>
          <cell r="I110">
            <v>398</v>
          </cell>
        </row>
        <row r="111">
          <cell r="G111" t="str">
            <v>105723-CECOF LIMARI</v>
          </cell>
          <cell r="H111">
            <v>172</v>
          </cell>
          <cell r="I111">
            <v>172</v>
          </cell>
        </row>
        <row r="112">
          <cell r="G112" t="str">
            <v>200258-CECOF LOS COPIHUES</v>
          </cell>
          <cell r="H112">
            <v>28</v>
          </cell>
          <cell r="I112">
            <v>28</v>
          </cell>
        </row>
        <row r="113">
          <cell r="G113" t="str">
            <v>04302-COMBARBALÁ</v>
          </cell>
          <cell r="H113">
            <v>434</v>
          </cell>
          <cell r="I113">
            <v>434</v>
          </cell>
        </row>
        <row r="114">
          <cell r="G114" t="str">
            <v>105105-HOSPITAL COMBARBALA</v>
          </cell>
          <cell r="H114">
            <v>204</v>
          </cell>
          <cell r="I114">
            <v>204</v>
          </cell>
        </row>
        <row r="115">
          <cell r="G115" t="str">
            <v>105433-P.S.R. SAN LORENZO</v>
          </cell>
          <cell r="H115">
            <v>11</v>
          </cell>
          <cell r="I115">
            <v>11</v>
          </cell>
        </row>
        <row r="116">
          <cell r="G116" t="str">
            <v>105434-P.S.R. SAN MARCOS</v>
          </cell>
          <cell r="H116">
            <v>25</v>
          </cell>
          <cell r="I116">
            <v>25</v>
          </cell>
        </row>
        <row r="117">
          <cell r="G117" t="str">
            <v>105441-P.S.R. MANQUEHUA</v>
          </cell>
          <cell r="H117">
            <v>27</v>
          </cell>
          <cell r="I117">
            <v>27</v>
          </cell>
        </row>
        <row r="118">
          <cell r="G118" t="str">
            <v>105459-P.S.R. BARRANCAS                </v>
          </cell>
          <cell r="H118">
            <v>15</v>
          </cell>
          <cell r="I118">
            <v>15</v>
          </cell>
        </row>
        <row r="119">
          <cell r="G119" t="str">
            <v>105460-P.S.R. COGOTI 18</v>
          </cell>
          <cell r="H119">
            <v>29</v>
          </cell>
          <cell r="I119">
            <v>29</v>
          </cell>
        </row>
        <row r="120">
          <cell r="G120" t="str">
            <v>105461-P.S.R. EL HUACHO</v>
          </cell>
          <cell r="H120">
            <v>14</v>
          </cell>
          <cell r="I120">
            <v>14</v>
          </cell>
        </row>
        <row r="121">
          <cell r="G121" t="str">
            <v>105462-P.S.R. EL SAUCE</v>
          </cell>
          <cell r="H121">
            <v>16</v>
          </cell>
          <cell r="I121">
            <v>16</v>
          </cell>
        </row>
        <row r="122">
          <cell r="G122" t="str">
            <v>105463-P.S.R. QUILITAPIA</v>
          </cell>
          <cell r="H122">
            <v>35</v>
          </cell>
          <cell r="I122">
            <v>35</v>
          </cell>
        </row>
        <row r="123">
          <cell r="G123" t="str">
            <v>105464-P.S.R. LA LIGUA</v>
          </cell>
          <cell r="H123">
            <v>28</v>
          </cell>
          <cell r="I123">
            <v>28</v>
          </cell>
        </row>
        <row r="124">
          <cell r="G124" t="str">
            <v>105465-P.S.R. RAMADILLA</v>
          </cell>
          <cell r="H124">
            <v>7</v>
          </cell>
          <cell r="I124">
            <v>7</v>
          </cell>
        </row>
        <row r="125">
          <cell r="G125" t="str">
            <v>105466-P.S.R. VALLE HERMOSO</v>
          </cell>
          <cell r="H125">
            <v>10</v>
          </cell>
          <cell r="I125">
            <v>10</v>
          </cell>
        </row>
        <row r="126">
          <cell r="G126" t="str">
            <v>105490-P.S.R. EL DURAZNO</v>
          </cell>
          <cell r="H126">
            <v>13</v>
          </cell>
          <cell r="I126">
            <v>13</v>
          </cell>
        </row>
        <row r="127">
          <cell r="G127" t="str">
            <v>04304-MONTE PATRIA</v>
          </cell>
          <cell r="H127">
            <v>1013</v>
          </cell>
          <cell r="I127">
            <v>1013</v>
          </cell>
        </row>
        <row r="128">
          <cell r="G128" t="str">
            <v>105307-CES. RURAL MONTE PATRIA</v>
          </cell>
          <cell r="H128">
            <v>302</v>
          </cell>
          <cell r="I128">
            <v>302</v>
          </cell>
        </row>
        <row r="129">
          <cell r="G129" t="str">
            <v>105311-CES. RURAL CHAÑARAL ALTO</v>
          </cell>
          <cell r="H129">
            <v>127</v>
          </cell>
          <cell r="I129">
            <v>127</v>
          </cell>
        </row>
        <row r="130">
          <cell r="G130" t="str">
            <v>105312-CES. RURAL CAREN</v>
          </cell>
          <cell r="H130">
            <v>86</v>
          </cell>
          <cell r="I130">
            <v>86</v>
          </cell>
        </row>
        <row r="131">
          <cell r="G131" t="str">
            <v>105318-CES. RURAL EL PALQUI</v>
          </cell>
          <cell r="H131">
            <v>276</v>
          </cell>
          <cell r="I131">
            <v>276</v>
          </cell>
        </row>
        <row r="132">
          <cell r="G132" t="str">
            <v>105425-P.S.R. CHILECITO</v>
          </cell>
          <cell r="H132">
            <v>26</v>
          </cell>
          <cell r="I132">
            <v>26</v>
          </cell>
        </row>
        <row r="133">
          <cell r="G133" t="str">
            <v>105427-P.S.R. HACIENDA VALDIVIA</v>
          </cell>
          <cell r="H133">
            <v>20</v>
          </cell>
          <cell r="I133">
            <v>20</v>
          </cell>
        </row>
        <row r="134">
          <cell r="G134" t="str">
            <v>105428-P.S.R. HUATULAME</v>
          </cell>
          <cell r="H134">
            <v>20</v>
          </cell>
          <cell r="I134">
            <v>20</v>
          </cell>
        </row>
        <row r="135">
          <cell r="G135" t="str">
            <v>105430-P.S.R. MIALQUI</v>
          </cell>
          <cell r="H135">
            <v>27</v>
          </cell>
          <cell r="I135">
            <v>27</v>
          </cell>
        </row>
        <row r="136">
          <cell r="G136" t="str">
            <v>105431-P.S.R. PEDREGAL</v>
          </cell>
          <cell r="H136">
            <v>27</v>
          </cell>
          <cell r="I136">
            <v>27</v>
          </cell>
        </row>
        <row r="137">
          <cell r="G137" t="str">
            <v>105432-P.S.R. RAPEL</v>
          </cell>
          <cell r="H137">
            <v>42</v>
          </cell>
          <cell r="I137">
            <v>42</v>
          </cell>
        </row>
        <row r="138">
          <cell r="G138" t="str">
            <v>105435-P.S.R. TULAHUEN</v>
          </cell>
          <cell r="H138">
            <v>32</v>
          </cell>
          <cell r="I138">
            <v>32</v>
          </cell>
        </row>
        <row r="139">
          <cell r="G139" t="str">
            <v>105436-P.S.R. EL MAITEN</v>
          </cell>
          <cell r="H139">
            <v>18</v>
          </cell>
          <cell r="I139">
            <v>18</v>
          </cell>
        </row>
        <row r="140">
          <cell r="G140" t="str">
            <v>105489-P.S.R. RAMADAS DE TULAHUEN</v>
          </cell>
          <cell r="H140">
            <v>10</v>
          </cell>
          <cell r="I140">
            <v>10</v>
          </cell>
        </row>
        <row r="141">
          <cell r="G141" t="str">
            <v>04304-PUNITAQUI</v>
          </cell>
          <cell r="H141">
            <v>364</v>
          </cell>
          <cell r="I141">
            <v>364</v>
          </cell>
        </row>
        <row r="142">
          <cell r="G142" t="str">
            <v>105308-CES. RURAL PUNITAQUI</v>
          </cell>
          <cell r="H142">
            <v>364</v>
          </cell>
          <cell r="I142">
            <v>364</v>
          </cell>
        </row>
        <row r="143">
          <cell r="G143" t="str">
            <v>04305-RIO HURTADO</v>
          </cell>
          <cell r="H143">
            <v>237</v>
          </cell>
          <cell r="I143">
            <v>237</v>
          </cell>
        </row>
        <row r="144">
          <cell r="G144" t="str">
            <v>105310-CES. RURAL PICHASCA</v>
          </cell>
          <cell r="H144">
            <v>93</v>
          </cell>
          <cell r="I144">
            <v>93</v>
          </cell>
        </row>
        <row r="145">
          <cell r="G145" t="str">
            <v>105409-P.S.R. EL CHAÑAR</v>
          </cell>
          <cell r="H145">
            <v>16</v>
          </cell>
          <cell r="I145">
            <v>16</v>
          </cell>
        </row>
        <row r="146">
          <cell r="G146" t="str">
            <v>105410-P.S.R. HURTADO</v>
          </cell>
          <cell r="H146">
            <v>25</v>
          </cell>
          <cell r="I146">
            <v>25</v>
          </cell>
        </row>
        <row r="147">
          <cell r="G147" t="str">
            <v>105413-P.S.R. SAMO ALTO</v>
          </cell>
          <cell r="H147">
            <v>39</v>
          </cell>
          <cell r="I147">
            <v>39</v>
          </cell>
        </row>
        <row r="148">
          <cell r="G148" t="str">
            <v>105414-P.S.R. SERON</v>
          </cell>
          <cell r="H148">
            <v>40</v>
          </cell>
          <cell r="I148">
            <v>40</v>
          </cell>
        </row>
        <row r="149">
          <cell r="G149" t="str">
            <v>105503-P.S.R. TABAQUEROS</v>
          </cell>
          <cell r="H149">
            <v>24</v>
          </cell>
          <cell r="I149">
            <v>24</v>
          </cell>
        </row>
        <row r="150">
          <cell r="G150" t="str">
            <v>Total general</v>
          </cell>
          <cell r="H150">
            <v>22612</v>
          </cell>
          <cell r="I150">
            <v>22612</v>
          </cell>
        </row>
      </sheetData>
      <sheetData sheetId="1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  <cell r="P4">
            <v>115</v>
          </cell>
          <cell r="Q4">
            <v>186</v>
          </cell>
          <cell r="R4">
            <v>86</v>
          </cell>
          <cell r="S4">
            <v>14</v>
          </cell>
          <cell r="T4">
            <v>1800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  <cell r="T5">
            <v>59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P6">
            <v>20</v>
          </cell>
          <cell r="R6">
            <v>3</v>
          </cell>
          <cell r="S6">
            <v>0</v>
          </cell>
          <cell r="T6">
            <v>55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T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  <cell r="P8">
            <v>91</v>
          </cell>
          <cell r="Q8">
            <v>168</v>
          </cell>
          <cell r="R8">
            <v>69</v>
          </cell>
          <cell r="S8">
            <v>2</v>
          </cell>
          <cell r="T8">
            <v>956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  <cell r="Q9">
            <v>9</v>
          </cell>
          <cell r="R9">
            <v>14</v>
          </cell>
          <cell r="S9">
            <v>12</v>
          </cell>
          <cell r="T9">
            <v>435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128</v>
          </cell>
        </row>
        <row r="11">
          <cell r="G11" t="str">
            <v>105400-P.S.R. ALGARROBITO            </v>
          </cell>
          <cell r="M11">
            <v>28</v>
          </cell>
          <cell r="T11">
            <v>28</v>
          </cell>
        </row>
        <row r="12">
          <cell r="G12" t="str">
            <v>105401-P.S.R. LAS ROJAS</v>
          </cell>
          <cell r="N12">
            <v>0</v>
          </cell>
          <cell r="T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Q13">
            <v>4</v>
          </cell>
          <cell r="T13">
            <v>48</v>
          </cell>
        </row>
        <row r="14">
          <cell r="G14" t="str">
            <v>105499-P.S.R. LAMBERT</v>
          </cell>
          <cell r="Q14">
            <v>4</v>
          </cell>
          <cell r="T14">
            <v>4</v>
          </cell>
        </row>
        <row r="15">
          <cell r="G15" t="str">
            <v>105700-CECOF VILLA EL INDIO</v>
          </cell>
          <cell r="K15">
            <v>1</v>
          </cell>
          <cell r="L15">
            <v>1</v>
          </cell>
          <cell r="M15">
            <v>6</v>
          </cell>
          <cell r="N15">
            <v>1</v>
          </cell>
          <cell r="T15">
            <v>9</v>
          </cell>
        </row>
        <row r="16">
          <cell r="G16" t="str">
            <v>105701-CECOF VILLA ALEMANIA</v>
          </cell>
          <cell r="K16">
            <v>2</v>
          </cell>
          <cell r="L16">
            <v>4</v>
          </cell>
          <cell r="N16">
            <v>2</v>
          </cell>
          <cell r="P16">
            <v>1</v>
          </cell>
          <cell r="T16">
            <v>9</v>
          </cell>
        </row>
        <row r="17">
          <cell r="G17" t="str">
            <v>105702-CECOF VILLA LAMBERT</v>
          </cell>
          <cell r="M17">
            <v>2</v>
          </cell>
          <cell r="N17">
            <v>3</v>
          </cell>
          <cell r="P17">
            <v>3</v>
          </cell>
          <cell r="Q17">
            <v>1</v>
          </cell>
          <cell r="T17">
            <v>9</v>
          </cell>
        </row>
        <row r="18">
          <cell r="G18" t="str">
            <v>04102-COQUIMBO</v>
          </cell>
          <cell r="H18">
            <v>17</v>
          </cell>
          <cell r="I18">
            <v>29</v>
          </cell>
          <cell r="J18">
            <v>51</v>
          </cell>
          <cell r="K18">
            <v>183</v>
          </cell>
          <cell r="L18">
            <v>283</v>
          </cell>
          <cell r="M18">
            <v>159</v>
          </cell>
          <cell r="N18">
            <v>106</v>
          </cell>
          <cell r="O18">
            <v>385</v>
          </cell>
          <cell r="P18">
            <v>233</v>
          </cell>
          <cell r="Q18">
            <v>225</v>
          </cell>
          <cell r="R18">
            <v>56</v>
          </cell>
          <cell r="S18">
            <v>97</v>
          </cell>
          <cell r="T18">
            <v>1824</v>
          </cell>
        </row>
        <row r="19">
          <cell r="G19" t="str">
            <v>105303-CES. SAN JUAN</v>
          </cell>
          <cell r="J19">
            <v>17</v>
          </cell>
          <cell r="K19">
            <v>19</v>
          </cell>
          <cell r="L19">
            <v>54</v>
          </cell>
          <cell r="M19">
            <v>36</v>
          </cell>
          <cell r="N19">
            <v>25</v>
          </cell>
          <cell r="O19">
            <v>99</v>
          </cell>
          <cell r="P19">
            <v>55</v>
          </cell>
          <cell r="Q19">
            <v>41</v>
          </cell>
          <cell r="S19">
            <v>1</v>
          </cell>
          <cell r="T19">
            <v>347</v>
          </cell>
        </row>
        <row r="20">
          <cell r="G20" t="str">
            <v>105304-CES. SANTA CECILIA</v>
          </cell>
          <cell r="H20">
            <v>12</v>
          </cell>
          <cell r="I20">
            <v>8</v>
          </cell>
          <cell r="J20">
            <v>3</v>
          </cell>
          <cell r="K20">
            <v>57</v>
          </cell>
          <cell r="L20">
            <v>40</v>
          </cell>
          <cell r="M20">
            <v>14</v>
          </cell>
          <cell r="N20">
            <v>19</v>
          </cell>
          <cell r="O20">
            <v>64</v>
          </cell>
          <cell r="P20">
            <v>57</v>
          </cell>
          <cell r="Q20">
            <v>32</v>
          </cell>
          <cell r="R20">
            <v>0</v>
          </cell>
          <cell r="S20">
            <v>12</v>
          </cell>
          <cell r="T20">
            <v>318</v>
          </cell>
        </row>
        <row r="21">
          <cell r="G21" t="str">
            <v>105305-CES. TIERRAS BLANCAS</v>
          </cell>
          <cell r="I21">
            <v>18</v>
          </cell>
          <cell r="J21">
            <v>21</v>
          </cell>
          <cell r="K21">
            <v>44</v>
          </cell>
          <cell r="L21">
            <v>75</v>
          </cell>
          <cell r="M21">
            <v>55</v>
          </cell>
          <cell r="N21">
            <v>19</v>
          </cell>
          <cell r="O21">
            <v>68</v>
          </cell>
          <cell r="P21">
            <v>40</v>
          </cell>
          <cell r="Q21">
            <v>44</v>
          </cell>
          <cell r="R21">
            <v>14</v>
          </cell>
          <cell r="S21">
            <v>5</v>
          </cell>
          <cell r="T21">
            <v>403</v>
          </cell>
        </row>
        <row r="22">
          <cell r="G22" t="str">
            <v>105321-CES. RURAL  TONGOY</v>
          </cell>
          <cell r="K22">
            <v>7</v>
          </cell>
          <cell r="L22">
            <v>11</v>
          </cell>
          <cell r="M22">
            <v>0</v>
          </cell>
          <cell r="O22">
            <v>7</v>
          </cell>
          <cell r="Q22">
            <v>0</v>
          </cell>
          <cell r="R22">
            <v>21</v>
          </cell>
          <cell r="S22">
            <v>20</v>
          </cell>
          <cell r="T22">
            <v>66</v>
          </cell>
        </row>
        <row r="23">
          <cell r="G23" t="str">
            <v>105323-CES. DR. SERGIO AGUILAR</v>
          </cell>
          <cell r="H23">
            <v>5</v>
          </cell>
          <cell r="I23">
            <v>3</v>
          </cell>
          <cell r="J23">
            <v>5</v>
          </cell>
          <cell r="K23">
            <v>43</v>
          </cell>
          <cell r="L23">
            <v>32</v>
          </cell>
          <cell r="M23">
            <v>34</v>
          </cell>
          <cell r="N23">
            <v>29</v>
          </cell>
          <cell r="O23">
            <v>122</v>
          </cell>
          <cell r="P23">
            <v>71</v>
          </cell>
          <cell r="Q23">
            <v>95</v>
          </cell>
          <cell r="R23">
            <v>12</v>
          </cell>
          <cell r="S23">
            <v>45</v>
          </cell>
          <cell r="T23">
            <v>496</v>
          </cell>
        </row>
        <row r="24">
          <cell r="G24" t="str">
            <v>105405-P.S.R. GUANAQUEROS</v>
          </cell>
          <cell r="L24">
            <v>28</v>
          </cell>
          <cell r="S24">
            <v>9</v>
          </cell>
          <cell r="T24">
            <v>37</v>
          </cell>
        </row>
        <row r="25">
          <cell r="G25" t="str">
            <v>105406-P.S.R. PAN DE AZUCAR</v>
          </cell>
          <cell r="K25">
            <v>7</v>
          </cell>
          <cell r="L25">
            <v>19</v>
          </cell>
          <cell r="M25">
            <v>11</v>
          </cell>
          <cell r="N25">
            <v>5</v>
          </cell>
          <cell r="O25">
            <v>11</v>
          </cell>
          <cell r="P25">
            <v>8</v>
          </cell>
          <cell r="Q25">
            <v>12</v>
          </cell>
          <cell r="R25">
            <v>8</v>
          </cell>
          <cell r="S25">
            <v>5</v>
          </cell>
          <cell r="T25">
            <v>86</v>
          </cell>
        </row>
        <row r="26">
          <cell r="G26" t="str">
            <v>105705-CECOF EL ALBA</v>
          </cell>
          <cell r="J26">
            <v>5</v>
          </cell>
          <cell r="K26">
            <v>6</v>
          </cell>
          <cell r="L26">
            <v>24</v>
          </cell>
          <cell r="M26">
            <v>9</v>
          </cell>
          <cell r="N26">
            <v>9</v>
          </cell>
          <cell r="O26">
            <v>14</v>
          </cell>
          <cell r="P26">
            <v>2</v>
          </cell>
          <cell r="Q26">
            <v>1</v>
          </cell>
          <cell r="R26">
            <v>1</v>
          </cell>
          <cell r="T26">
            <v>71</v>
          </cell>
        </row>
        <row r="27">
          <cell r="G27" t="str">
            <v>04103-ANDACOLLO</v>
          </cell>
          <cell r="J27">
            <v>6</v>
          </cell>
          <cell r="K27">
            <v>36</v>
          </cell>
          <cell r="S27">
            <v>2</v>
          </cell>
          <cell r="T27">
            <v>44</v>
          </cell>
        </row>
        <row r="28">
          <cell r="G28" t="str">
            <v>105106-HOSPITAL ANDACOLLO</v>
          </cell>
          <cell r="J28">
            <v>6</v>
          </cell>
          <cell r="K28">
            <v>36</v>
          </cell>
          <cell r="S28">
            <v>2</v>
          </cell>
          <cell r="T28">
            <v>44</v>
          </cell>
        </row>
        <row r="29">
          <cell r="G29" t="str">
            <v>04104-LA HIGUERA</v>
          </cell>
          <cell r="N29">
            <v>13</v>
          </cell>
          <cell r="Q29">
            <v>0</v>
          </cell>
          <cell r="R29">
            <v>6</v>
          </cell>
          <cell r="S29">
            <v>0</v>
          </cell>
          <cell r="T29">
            <v>19</v>
          </cell>
        </row>
        <row r="30">
          <cell r="G30" t="str">
            <v>105314-CES. LA HIGUERA</v>
          </cell>
          <cell r="N30">
            <v>8</v>
          </cell>
          <cell r="Q30">
            <v>0</v>
          </cell>
          <cell r="R30">
            <v>0</v>
          </cell>
          <cell r="S30">
            <v>0</v>
          </cell>
          <cell r="T30">
            <v>8</v>
          </cell>
        </row>
        <row r="31">
          <cell r="G31" t="str">
            <v>105500-P.S.R. CALETA HORNOS        </v>
          </cell>
          <cell r="N31">
            <v>5</v>
          </cell>
          <cell r="T31">
            <v>5</v>
          </cell>
        </row>
        <row r="32">
          <cell r="G32" t="str">
            <v>105506-P.S.R. EL TRAPICHE</v>
          </cell>
          <cell r="R32">
            <v>6</v>
          </cell>
          <cell r="T32">
            <v>6</v>
          </cell>
        </row>
        <row r="33">
          <cell r="G33" t="str">
            <v>04105-PAIHUANO</v>
          </cell>
          <cell r="M33">
            <v>42</v>
          </cell>
          <cell r="N33">
            <v>4</v>
          </cell>
          <cell r="P33">
            <v>8</v>
          </cell>
          <cell r="Q33">
            <v>33</v>
          </cell>
          <cell r="R33">
            <v>36</v>
          </cell>
          <cell r="S33">
            <v>18</v>
          </cell>
          <cell r="T33">
            <v>141</v>
          </cell>
        </row>
        <row r="34">
          <cell r="G34" t="str">
            <v>105306-CES. PAIHUANO</v>
          </cell>
          <cell r="M34">
            <v>42</v>
          </cell>
          <cell r="N34">
            <v>4</v>
          </cell>
          <cell r="P34">
            <v>8</v>
          </cell>
          <cell r="R34">
            <v>1</v>
          </cell>
          <cell r="T34">
            <v>55</v>
          </cell>
        </row>
        <row r="35">
          <cell r="G35" t="str">
            <v>105475-P.S.R. HORCON</v>
          </cell>
          <cell r="S35">
            <v>1</v>
          </cell>
          <cell r="T35">
            <v>1</v>
          </cell>
        </row>
        <row r="36">
          <cell r="G36" t="str">
            <v>105476-P.S.R. MONTE GRANDE</v>
          </cell>
          <cell r="Q36">
            <v>33</v>
          </cell>
          <cell r="R36">
            <v>24</v>
          </cell>
          <cell r="T36">
            <v>57</v>
          </cell>
        </row>
        <row r="37">
          <cell r="G37" t="str">
            <v>105477-P.S.R. PISCO ELQUI</v>
          </cell>
          <cell r="R37">
            <v>11</v>
          </cell>
          <cell r="S37">
            <v>17</v>
          </cell>
          <cell r="T37">
            <v>28</v>
          </cell>
        </row>
        <row r="38">
          <cell r="G38" t="str">
            <v>04106-VICUÑA</v>
          </cell>
          <cell r="J38">
            <v>18</v>
          </cell>
          <cell r="K38">
            <v>19</v>
          </cell>
          <cell r="L38">
            <v>0</v>
          </cell>
          <cell r="M38">
            <v>38</v>
          </cell>
          <cell r="N38">
            <v>30</v>
          </cell>
          <cell r="O38">
            <v>20</v>
          </cell>
          <cell r="P38">
            <v>0</v>
          </cell>
          <cell r="Q38">
            <v>3</v>
          </cell>
          <cell r="R38">
            <v>57</v>
          </cell>
          <cell r="T38">
            <v>185</v>
          </cell>
        </row>
        <row r="39">
          <cell r="G39" t="str">
            <v>105107-HOSPITAL VICUÑA</v>
          </cell>
          <cell r="R39">
            <v>54</v>
          </cell>
          <cell r="T39">
            <v>54</v>
          </cell>
        </row>
        <row r="40">
          <cell r="G40" t="str">
            <v>105467-P.S.R. DIAGUITAS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3</v>
          </cell>
          <cell r="R40">
            <v>3</v>
          </cell>
          <cell r="T40">
            <v>6</v>
          </cell>
        </row>
        <row r="41">
          <cell r="G41" t="str">
            <v>105468-P.S.R. EL MOLLE</v>
          </cell>
          <cell r="O41">
            <v>0</v>
          </cell>
          <cell r="P41">
            <v>0</v>
          </cell>
          <cell r="R41">
            <v>0</v>
          </cell>
          <cell r="T41">
            <v>0</v>
          </cell>
        </row>
        <row r="42">
          <cell r="G42" t="str">
            <v>105469-P.S.R. EL TAMBO</v>
          </cell>
          <cell r="L42">
            <v>0</v>
          </cell>
          <cell r="N42">
            <v>1</v>
          </cell>
          <cell r="O42">
            <v>0</v>
          </cell>
          <cell r="P42">
            <v>0</v>
          </cell>
          <cell r="Q42">
            <v>0</v>
          </cell>
          <cell r="T42">
            <v>1</v>
          </cell>
        </row>
        <row r="43">
          <cell r="G43" t="str">
            <v>105471-P.S.R. PERALILLO</v>
          </cell>
          <cell r="M43">
            <v>12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12</v>
          </cell>
        </row>
        <row r="44">
          <cell r="G44" t="str">
            <v>105472-P.S.R. RIVADAVIA</v>
          </cell>
          <cell r="J44">
            <v>18</v>
          </cell>
          <cell r="K44">
            <v>19</v>
          </cell>
          <cell r="N44">
            <v>1</v>
          </cell>
          <cell r="O44">
            <v>0</v>
          </cell>
          <cell r="P44">
            <v>0</v>
          </cell>
          <cell r="R44">
            <v>0</v>
          </cell>
          <cell r="T44">
            <v>38</v>
          </cell>
        </row>
        <row r="45">
          <cell r="G45" t="str">
            <v>105473-P.S.R. TALCUNA</v>
          </cell>
          <cell r="M45">
            <v>26</v>
          </cell>
          <cell r="N45">
            <v>26</v>
          </cell>
          <cell r="O45">
            <v>19</v>
          </cell>
          <cell r="T45">
            <v>71</v>
          </cell>
        </row>
        <row r="46">
          <cell r="G46" t="str">
            <v>105474-P.S.R. CHAPILCA</v>
          </cell>
          <cell r="O46">
            <v>0</v>
          </cell>
          <cell r="T46">
            <v>0</v>
          </cell>
        </row>
        <row r="47">
          <cell r="G47" t="str">
            <v>105502-P.S.R. CALINGASTA</v>
          </cell>
          <cell r="L47">
            <v>0</v>
          </cell>
          <cell r="N47">
            <v>2</v>
          </cell>
          <cell r="O47">
            <v>1</v>
          </cell>
          <cell r="P47">
            <v>0</v>
          </cell>
          <cell r="T47">
            <v>3</v>
          </cell>
        </row>
        <row r="48">
          <cell r="G48" t="str">
            <v>105509-P.S.R. GUALLIGUAICA</v>
          </cell>
          <cell r="O48">
            <v>0</v>
          </cell>
          <cell r="T48">
            <v>0</v>
          </cell>
        </row>
        <row r="49">
          <cell r="G49" t="str">
            <v>04201-ILLAPEL</v>
          </cell>
          <cell r="L49">
            <v>9</v>
          </cell>
          <cell r="M49">
            <v>78</v>
          </cell>
          <cell r="N49">
            <v>2</v>
          </cell>
          <cell r="P49">
            <v>24</v>
          </cell>
          <cell r="Q49">
            <v>10</v>
          </cell>
          <cell r="R49">
            <v>14</v>
          </cell>
          <cell r="S49">
            <v>35</v>
          </cell>
          <cell r="T49">
            <v>172</v>
          </cell>
        </row>
        <row r="50">
          <cell r="G50" t="str">
            <v>105103-HOSPITAL ILLAPEL</v>
          </cell>
          <cell r="R50">
            <v>4</v>
          </cell>
          <cell r="T50">
            <v>4</v>
          </cell>
        </row>
        <row r="51">
          <cell r="G51" t="str">
            <v>105326-CESFAM SAN RAFAEL</v>
          </cell>
          <cell r="L51">
            <v>9</v>
          </cell>
          <cell r="M51">
            <v>78</v>
          </cell>
          <cell r="N51">
            <v>2</v>
          </cell>
          <cell r="P51">
            <v>24</v>
          </cell>
          <cell r="Q51">
            <v>10</v>
          </cell>
          <cell r="R51">
            <v>10</v>
          </cell>
          <cell r="S51">
            <v>35</v>
          </cell>
          <cell r="T51">
            <v>168</v>
          </cell>
        </row>
        <row r="52">
          <cell r="G52" t="str">
            <v>04202-CANELA</v>
          </cell>
          <cell r="M52">
            <v>52</v>
          </cell>
          <cell r="Q52">
            <v>47</v>
          </cell>
          <cell r="T52">
            <v>99</v>
          </cell>
        </row>
        <row r="53">
          <cell r="G53" t="str">
            <v>105309-CES. RURAL CANELA</v>
          </cell>
          <cell r="M53">
            <v>52</v>
          </cell>
          <cell r="Q53">
            <v>47</v>
          </cell>
          <cell r="T53">
            <v>99</v>
          </cell>
        </row>
        <row r="54">
          <cell r="G54" t="str">
            <v>04203-LOS VILOS</v>
          </cell>
          <cell r="I54">
            <v>7</v>
          </cell>
          <cell r="J54">
            <v>8</v>
          </cell>
          <cell r="K54">
            <v>14</v>
          </cell>
          <cell r="L54">
            <v>6</v>
          </cell>
          <cell r="M54">
            <v>8</v>
          </cell>
          <cell r="O54">
            <v>11</v>
          </cell>
          <cell r="P54">
            <v>6</v>
          </cell>
          <cell r="R54">
            <v>8</v>
          </cell>
          <cell r="T54">
            <v>68</v>
          </cell>
        </row>
        <row r="55">
          <cell r="G55" t="str">
            <v>105478-P.S.R. CAIMANES                   </v>
          </cell>
          <cell r="I55">
            <v>7</v>
          </cell>
          <cell r="J55">
            <v>8</v>
          </cell>
          <cell r="K55">
            <v>6</v>
          </cell>
          <cell r="L55">
            <v>6</v>
          </cell>
          <cell r="M55">
            <v>4</v>
          </cell>
          <cell r="O55">
            <v>3</v>
          </cell>
          <cell r="T55">
            <v>34</v>
          </cell>
        </row>
        <row r="56">
          <cell r="G56" t="str">
            <v>105479-P.S.R. GUANGUALI</v>
          </cell>
          <cell r="K56">
            <v>1</v>
          </cell>
          <cell r="T56">
            <v>1</v>
          </cell>
        </row>
        <row r="57">
          <cell r="G57" t="str">
            <v>105480-P.S.R. QUILIMARI</v>
          </cell>
          <cell r="K57">
            <v>7</v>
          </cell>
          <cell r="O57">
            <v>8</v>
          </cell>
          <cell r="P57">
            <v>6</v>
          </cell>
          <cell r="R57">
            <v>8</v>
          </cell>
          <cell r="T57">
            <v>29</v>
          </cell>
        </row>
        <row r="58">
          <cell r="G58" t="str">
            <v>105511-P.S.R. LOS CONDORES</v>
          </cell>
          <cell r="M58">
            <v>4</v>
          </cell>
          <cell r="T58">
            <v>4</v>
          </cell>
        </row>
        <row r="59">
          <cell r="G59" t="str">
            <v>04204-SALAMANCA</v>
          </cell>
          <cell r="K59">
            <v>2</v>
          </cell>
          <cell r="L59">
            <v>104</v>
          </cell>
          <cell r="M59">
            <v>133</v>
          </cell>
          <cell r="O59">
            <v>45</v>
          </cell>
          <cell r="T59">
            <v>284</v>
          </cell>
        </row>
        <row r="60">
          <cell r="G60" t="str">
            <v>105104-HOSPITAL SALAMANCA</v>
          </cell>
          <cell r="K60">
            <v>0</v>
          </cell>
          <cell r="M60">
            <v>0</v>
          </cell>
          <cell r="O60">
            <v>45</v>
          </cell>
          <cell r="T60">
            <v>45</v>
          </cell>
        </row>
        <row r="61">
          <cell r="G61" t="str">
            <v>105452-P.S.R. CUNCUMEN                 </v>
          </cell>
          <cell r="L61">
            <v>68</v>
          </cell>
          <cell r="M61">
            <v>38</v>
          </cell>
          <cell r="T61">
            <v>106</v>
          </cell>
        </row>
        <row r="62">
          <cell r="G62" t="str">
            <v>105453-P.S.R. TRANQUILLA</v>
          </cell>
          <cell r="K62">
            <v>1</v>
          </cell>
          <cell r="L62">
            <v>36</v>
          </cell>
          <cell r="M62">
            <v>17</v>
          </cell>
          <cell r="T62">
            <v>54</v>
          </cell>
        </row>
        <row r="63">
          <cell r="G63" t="str">
            <v>105454-P.S.R. CUNLAGUA</v>
          </cell>
          <cell r="L63">
            <v>0</v>
          </cell>
          <cell r="M63">
            <v>1</v>
          </cell>
          <cell r="T63">
            <v>1</v>
          </cell>
        </row>
        <row r="64">
          <cell r="G64" t="str">
            <v>105455-P.S.R. CHILLEPIN</v>
          </cell>
          <cell r="M64">
            <v>55</v>
          </cell>
          <cell r="T64">
            <v>55</v>
          </cell>
        </row>
        <row r="65">
          <cell r="G65" t="str">
            <v>105456-P.S.R. LLIMPO</v>
          </cell>
          <cell r="K65">
            <v>1</v>
          </cell>
          <cell r="L65">
            <v>0</v>
          </cell>
          <cell r="M65">
            <v>1</v>
          </cell>
          <cell r="T65">
            <v>2</v>
          </cell>
        </row>
        <row r="66">
          <cell r="G66" t="str">
            <v>105457-P.S.R. SAN AGUSTIN</v>
          </cell>
          <cell r="L66">
            <v>0</v>
          </cell>
          <cell r="M66">
            <v>1</v>
          </cell>
          <cell r="T66">
            <v>1</v>
          </cell>
        </row>
        <row r="67">
          <cell r="G67" t="str">
            <v>105458-P.S.R. TAHUINCO</v>
          </cell>
          <cell r="M67">
            <v>1</v>
          </cell>
          <cell r="T67">
            <v>1</v>
          </cell>
        </row>
        <row r="68">
          <cell r="G68" t="str">
            <v>105491-P.S.R. QUELEN BAJO</v>
          </cell>
          <cell r="L68">
            <v>0</v>
          </cell>
          <cell r="M68">
            <v>7</v>
          </cell>
          <cell r="T68">
            <v>7</v>
          </cell>
        </row>
        <row r="69">
          <cell r="G69" t="str">
            <v>105492-P.S.R. CAMISA</v>
          </cell>
          <cell r="L69">
            <v>0</v>
          </cell>
          <cell r="M69">
            <v>8</v>
          </cell>
          <cell r="T69">
            <v>8</v>
          </cell>
        </row>
        <row r="70">
          <cell r="G70" t="str">
            <v>105501-P.S.R. ARBOLEDA GRANDE</v>
          </cell>
          <cell r="L70">
            <v>0</v>
          </cell>
          <cell r="M70">
            <v>4</v>
          </cell>
          <cell r="T70">
            <v>4</v>
          </cell>
        </row>
        <row r="71">
          <cell r="G71" t="str">
            <v>04301-OVALLE</v>
          </cell>
          <cell r="J71">
            <v>138</v>
          </cell>
          <cell r="K71">
            <v>105</v>
          </cell>
          <cell r="L71">
            <v>253</v>
          </cell>
          <cell r="M71">
            <v>213</v>
          </cell>
          <cell r="N71">
            <v>33</v>
          </cell>
          <cell r="O71">
            <v>96</v>
          </cell>
          <cell r="P71">
            <v>94</v>
          </cell>
          <cell r="Q71">
            <v>93</v>
          </cell>
          <cell r="R71">
            <v>27</v>
          </cell>
          <cell r="S71">
            <v>1</v>
          </cell>
          <cell r="T71">
            <v>1053</v>
          </cell>
        </row>
        <row r="72">
          <cell r="G72" t="str">
            <v>105315-CES. RURAL C. DE TAMAYA</v>
          </cell>
          <cell r="M72">
            <v>26</v>
          </cell>
          <cell r="O72">
            <v>15</v>
          </cell>
          <cell r="P72">
            <v>15</v>
          </cell>
          <cell r="Q72">
            <v>20</v>
          </cell>
          <cell r="T72">
            <v>76</v>
          </cell>
        </row>
        <row r="73">
          <cell r="G73" t="str">
            <v>105317-CES. JORGE JORDAN D.</v>
          </cell>
          <cell r="K73">
            <v>18</v>
          </cell>
          <cell r="L73">
            <v>31</v>
          </cell>
          <cell r="M73">
            <v>22</v>
          </cell>
          <cell r="N73">
            <v>12</v>
          </cell>
          <cell r="O73">
            <v>51</v>
          </cell>
          <cell r="P73">
            <v>58</v>
          </cell>
          <cell r="Q73">
            <v>73</v>
          </cell>
          <cell r="R73">
            <v>11</v>
          </cell>
          <cell r="S73">
            <v>1</v>
          </cell>
          <cell r="T73">
            <v>277</v>
          </cell>
        </row>
        <row r="74">
          <cell r="G74" t="str">
            <v>105322-CES. MARCOS MACUADA</v>
          </cell>
          <cell r="J74">
            <v>138</v>
          </cell>
          <cell r="K74">
            <v>87</v>
          </cell>
          <cell r="L74">
            <v>190</v>
          </cell>
          <cell r="M74">
            <v>65</v>
          </cell>
          <cell r="N74">
            <v>6</v>
          </cell>
          <cell r="O74">
            <v>0</v>
          </cell>
          <cell r="S74">
            <v>0</v>
          </cell>
          <cell r="T74">
            <v>486</v>
          </cell>
        </row>
        <row r="75">
          <cell r="G75" t="str">
            <v>105324-CES. SOTAQUI</v>
          </cell>
          <cell r="L75">
            <v>32</v>
          </cell>
          <cell r="R75">
            <v>16</v>
          </cell>
          <cell r="T75">
            <v>48</v>
          </cell>
        </row>
        <row r="76">
          <cell r="G76" t="str">
            <v>105416-P.S.R. CAMARICO                  </v>
          </cell>
          <cell r="M76">
            <v>27</v>
          </cell>
          <cell r="T76">
            <v>27</v>
          </cell>
        </row>
        <row r="77">
          <cell r="G77" t="str">
            <v>105419-P.S.R. LAS SOSSAS</v>
          </cell>
          <cell r="M77">
            <v>9</v>
          </cell>
          <cell r="T77">
            <v>9</v>
          </cell>
        </row>
        <row r="78">
          <cell r="G78" t="str">
            <v>105507-P.S.R. HUAMALATA</v>
          </cell>
          <cell r="N78">
            <v>15</v>
          </cell>
          <cell r="T78">
            <v>15</v>
          </cell>
        </row>
        <row r="79">
          <cell r="G79" t="str">
            <v>105722-CECOF SAN JOSE DE LA DEHESA</v>
          </cell>
          <cell r="M79">
            <v>62</v>
          </cell>
          <cell r="P79">
            <v>8</v>
          </cell>
          <cell r="T79">
            <v>70</v>
          </cell>
        </row>
        <row r="80">
          <cell r="G80" t="str">
            <v>105723-CECOF LIMARI</v>
          </cell>
          <cell r="M80">
            <v>2</v>
          </cell>
          <cell r="O80">
            <v>30</v>
          </cell>
          <cell r="P80">
            <v>13</v>
          </cell>
          <cell r="T80">
            <v>45</v>
          </cell>
        </row>
        <row r="81">
          <cell r="G81" t="str">
            <v>04302-COMBARBALÁ</v>
          </cell>
          <cell r="M81">
            <v>36</v>
          </cell>
          <cell r="N81">
            <v>13</v>
          </cell>
          <cell r="P81">
            <v>21</v>
          </cell>
          <cell r="S81">
            <v>11</v>
          </cell>
          <cell r="T81">
            <v>81</v>
          </cell>
        </row>
        <row r="82">
          <cell r="G82" t="str">
            <v>105105-HOSPITAL COMBARBALA</v>
          </cell>
          <cell r="P82">
            <v>21</v>
          </cell>
          <cell r="T82">
            <v>21</v>
          </cell>
        </row>
        <row r="83">
          <cell r="G83" t="str">
            <v>105434-P.S.R. SAN MARCOS</v>
          </cell>
          <cell r="M83">
            <v>14</v>
          </cell>
          <cell r="N83">
            <v>12</v>
          </cell>
          <cell r="T83">
            <v>26</v>
          </cell>
        </row>
        <row r="84">
          <cell r="G84" t="str">
            <v>105441-P.S.R. MANQUEHUA</v>
          </cell>
          <cell r="M84">
            <v>5</v>
          </cell>
          <cell r="S84">
            <v>11</v>
          </cell>
          <cell r="T84">
            <v>16</v>
          </cell>
        </row>
        <row r="85">
          <cell r="G85" t="str">
            <v>105459-P.S.R. BARRANCAS                </v>
          </cell>
          <cell r="M85">
            <v>4</v>
          </cell>
          <cell r="T85">
            <v>4</v>
          </cell>
        </row>
        <row r="86">
          <cell r="G86" t="str">
            <v>105463-P.S.R. QUILITAPIA</v>
          </cell>
          <cell r="M86">
            <v>5</v>
          </cell>
          <cell r="T86">
            <v>5</v>
          </cell>
        </row>
        <row r="87">
          <cell r="G87" t="str">
            <v>105464-P.S.R. LA LIGUA</v>
          </cell>
          <cell r="M87">
            <v>8</v>
          </cell>
          <cell r="T87">
            <v>8</v>
          </cell>
        </row>
        <row r="88">
          <cell r="G88" t="str">
            <v>105490-P.S.R. EL DURAZNO</v>
          </cell>
          <cell r="N88">
            <v>1</v>
          </cell>
          <cell r="T88">
            <v>1</v>
          </cell>
        </row>
        <row r="89">
          <cell r="G89" t="str">
            <v>04304-MONTE PATRIA</v>
          </cell>
          <cell r="J89">
            <v>29</v>
          </cell>
          <cell r="K89">
            <v>0</v>
          </cell>
          <cell r="L89">
            <v>60</v>
          </cell>
          <cell r="M89">
            <v>125</v>
          </cell>
          <cell r="N89">
            <v>29</v>
          </cell>
          <cell r="O89">
            <v>93</v>
          </cell>
          <cell r="P89">
            <v>17</v>
          </cell>
          <cell r="Q89">
            <v>14</v>
          </cell>
          <cell r="S89">
            <v>1</v>
          </cell>
          <cell r="T89">
            <v>368</v>
          </cell>
        </row>
        <row r="90">
          <cell r="G90" t="str">
            <v>105307-CES. RURAL MONTE PATRIA</v>
          </cell>
          <cell r="J90">
            <v>8</v>
          </cell>
          <cell r="L90">
            <v>3</v>
          </cell>
          <cell r="M90">
            <v>33</v>
          </cell>
          <cell r="N90">
            <v>2</v>
          </cell>
          <cell r="O90">
            <v>54</v>
          </cell>
          <cell r="P90">
            <v>2</v>
          </cell>
          <cell r="S90">
            <v>1</v>
          </cell>
          <cell r="T90">
            <v>103</v>
          </cell>
        </row>
        <row r="91">
          <cell r="G91" t="str">
            <v>105311-CES. RURAL CHAÑARAL ALTO</v>
          </cell>
          <cell r="J91">
            <v>4</v>
          </cell>
          <cell r="M91">
            <v>55</v>
          </cell>
          <cell r="N91">
            <v>0</v>
          </cell>
          <cell r="P91">
            <v>1</v>
          </cell>
          <cell r="S91">
            <v>0</v>
          </cell>
          <cell r="T91">
            <v>60</v>
          </cell>
        </row>
        <row r="92">
          <cell r="G92" t="str">
            <v>105312-CES. RURAL CAREN</v>
          </cell>
          <cell r="J92">
            <v>5</v>
          </cell>
          <cell r="K92">
            <v>0</v>
          </cell>
          <cell r="M92">
            <v>0</v>
          </cell>
          <cell r="O92">
            <v>0</v>
          </cell>
          <cell r="Q92">
            <v>14</v>
          </cell>
          <cell r="T92">
            <v>19</v>
          </cell>
        </row>
        <row r="93">
          <cell r="G93" t="str">
            <v>105318-CES. RURAL EL PALQUI</v>
          </cell>
          <cell r="K93">
            <v>0</v>
          </cell>
          <cell r="L93">
            <v>20</v>
          </cell>
          <cell r="M93">
            <v>29</v>
          </cell>
          <cell r="N93">
            <v>21</v>
          </cell>
          <cell r="O93">
            <v>33</v>
          </cell>
          <cell r="P93">
            <v>14</v>
          </cell>
          <cell r="T93">
            <v>117</v>
          </cell>
        </row>
        <row r="94">
          <cell r="G94" t="str">
            <v>105425-P.S.R. CHILECITO</v>
          </cell>
          <cell r="J94">
            <v>2</v>
          </cell>
          <cell r="L94">
            <v>11</v>
          </cell>
          <cell r="T94">
            <v>13</v>
          </cell>
        </row>
        <row r="95">
          <cell r="G95" t="str">
            <v>105427-P.S.R. HACIENDA VALDIVIA</v>
          </cell>
          <cell r="J95">
            <v>2</v>
          </cell>
          <cell r="M95">
            <v>2</v>
          </cell>
          <cell r="T95">
            <v>4</v>
          </cell>
        </row>
        <row r="96">
          <cell r="G96" t="str">
            <v>105428-P.S.R. HUATULAME</v>
          </cell>
          <cell r="J96">
            <v>1</v>
          </cell>
          <cell r="T96">
            <v>1</v>
          </cell>
        </row>
        <row r="97">
          <cell r="G97" t="str">
            <v>105430-P.S.R. MIALQUI</v>
          </cell>
          <cell r="L97">
            <v>2</v>
          </cell>
          <cell r="M97">
            <v>2</v>
          </cell>
          <cell r="T97">
            <v>4</v>
          </cell>
        </row>
        <row r="98">
          <cell r="G98" t="str">
            <v>105431-P.S.R. PEDREGAL</v>
          </cell>
          <cell r="L98">
            <v>23</v>
          </cell>
          <cell r="N98">
            <v>4</v>
          </cell>
          <cell r="T98">
            <v>27</v>
          </cell>
        </row>
        <row r="99">
          <cell r="G99" t="str">
            <v>105432-P.S.R. RAPEL</v>
          </cell>
          <cell r="J99">
            <v>7</v>
          </cell>
          <cell r="M99">
            <v>4</v>
          </cell>
          <cell r="T99">
            <v>11</v>
          </cell>
        </row>
        <row r="100">
          <cell r="G100" t="str">
            <v>105435-P.S.R. TULAHUEN</v>
          </cell>
          <cell r="L100">
            <v>1</v>
          </cell>
          <cell r="N100">
            <v>2</v>
          </cell>
          <cell r="O100">
            <v>6</v>
          </cell>
          <cell r="T100">
            <v>9</v>
          </cell>
        </row>
        <row r="101">
          <cell r="G101" t="str">
            <v>04304-PUNITAQUI</v>
          </cell>
          <cell r="L101">
            <v>24</v>
          </cell>
          <cell r="M101">
            <v>45</v>
          </cell>
          <cell r="N101">
            <v>26</v>
          </cell>
          <cell r="O101">
            <v>0</v>
          </cell>
          <cell r="P101">
            <v>12</v>
          </cell>
          <cell r="Q101">
            <v>10</v>
          </cell>
          <cell r="R101">
            <v>20</v>
          </cell>
          <cell r="T101">
            <v>137</v>
          </cell>
        </row>
        <row r="102">
          <cell r="G102" t="str">
            <v>105308-CES. RURAL PUNITAQUI</v>
          </cell>
          <cell r="L102">
            <v>24</v>
          </cell>
          <cell r="M102">
            <v>45</v>
          </cell>
          <cell r="N102">
            <v>26</v>
          </cell>
          <cell r="O102">
            <v>0</v>
          </cell>
          <cell r="P102">
            <v>12</v>
          </cell>
          <cell r="Q102">
            <v>10</v>
          </cell>
          <cell r="R102">
            <v>20</v>
          </cell>
          <cell r="T102">
            <v>137</v>
          </cell>
        </row>
        <row r="103">
          <cell r="G103" t="str">
            <v>04305-RIO HURTADO</v>
          </cell>
          <cell r="J103">
            <v>18</v>
          </cell>
          <cell r="L103">
            <v>20</v>
          </cell>
          <cell r="M103">
            <v>20</v>
          </cell>
          <cell r="T103">
            <v>58</v>
          </cell>
        </row>
        <row r="104">
          <cell r="G104" t="str">
            <v>105310-CES. RURAL PICHASCA</v>
          </cell>
          <cell r="J104">
            <v>18</v>
          </cell>
          <cell r="L104">
            <v>20</v>
          </cell>
          <cell r="M104">
            <v>20</v>
          </cell>
          <cell r="T104">
            <v>58</v>
          </cell>
        </row>
        <row r="105">
          <cell r="G105" t="str">
            <v>Total general</v>
          </cell>
          <cell r="H105">
            <v>17</v>
          </cell>
          <cell r="I105">
            <v>42</v>
          </cell>
          <cell r="J105">
            <v>324</v>
          </cell>
          <cell r="K105">
            <v>441</v>
          </cell>
          <cell r="L105">
            <v>904</v>
          </cell>
          <cell r="M105">
            <v>1394</v>
          </cell>
          <cell r="N105">
            <v>287</v>
          </cell>
          <cell r="O105">
            <v>1284</v>
          </cell>
          <cell r="P105">
            <v>530</v>
          </cell>
          <cell r="Q105">
            <v>621</v>
          </cell>
          <cell r="R105">
            <v>310</v>
          </cell>
          <cell r="S105">
            <v>179</v>
          </cell>
          <cell r="T105">
            <v>6333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5" width="17.140625" style="111" customWidth="1"/>
    <col min="16" max="16" width="17.57421875" style="111" hidden="1" customWidth="1"/>
    <col min="17" max="16384" width="11.421875" style="111" customWidth="1"/>
  </cols>
  <sheetData>
    <row r="1" spans="1:14" ht="15">
      <c r="A1" s="108" t="s">
        <v>142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145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27" t="s">
        <v>0</v>
      </c>
      <c r="B5" s="134" t="s">
        <v>167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10.5" customHeight="1">
      <c r="A6" s="12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28"/>
      <c r="B7" s="137" t="s">
        <v>168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3.25" customHeight="1">
      <c r="A8" s="128"/>
      <c r="B8" s="140" t="s">
        <v>61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6" ht="25.5" customHeight="1">
      <c r="A9" s="128"/>
      <c r="B9" s="118" t="s">
        <v>90</v>
      </c>
      <c r="C9" s="118" t="s">
        <v>91</v>
      </c>
      <c r="D9" s="118" t="s">
        <v>92</v>
      </c>
      <c r="E9" s="118" t="s">
        <v>93</v>
      </c>
      <c r="F9" s="118" t="s">
        <v>94</v>
      </c>
      <c r="G9" s="118" t="s">
        <v>95</v>
      </c>
      <c r="H9" s="118" t="s">
        <v>96</v>
      </c>
      <c r="I9" s="118" t="s">
        <v>97</v>
      </c>
      <c r="J9" s="118" t="s">
        <v>98</v>
      </c>
      <c r="K9" s="118" t="s">
        <v>99</v>
      </c>
      <c r="L9" s="118" t="s">
        <v>78</v>
      </c>
      <c r="M9" s="118" t="s">
        <v>79</v>
      </c>
      <c r="N9" s="118" t="s">
        <v>137</v>
      </c>
      <c r="O9" s="146" t="s">
        <v>160</v>
      </c>
      <c r="P9" s="143" t="s">
        <v>165</v>
      </c>
    </row>
    <row r="10" spans="1:16" ht="66" customHeight="1">
      <c r="A10" s="128"/>
      <c r="B10" s="130" t="s">
        <v>147</v>
      </c>
      <c r="C10" s="130" t="s">
        <v>148</v>
      </c>
      <c r="D10" s="130" t="s">
        <v>149</v>
      </c>
      <c r="E10" s="130" t="s">
        <v>150</v>
      </c>
      <c r="F10" s="130" t="s">
        <v>151</v>
      </c>
      <c r="G10" s="130" t="s">
        <v>152</v>
      </c>
      <c r="H10" s="130" t="s">
        <v>153</v>
      </c>
      <c r="I10" s="130" t="s">
        <v>154</v>
      </c>
      <c r="J10" s="130" t="s">
        <v>155</v>
      </c>
      <c r="K10" s="130" t="s">
        <v>156</v>
      </c>
      <c r="L10" s="130" t="s">
        <v>157</v>
      </c>
      <c r="M10" s="130" t="s">
        <v>158</v>
      </c>
      <c r="N10" s="132" t="s">
        <v>159</v>
      </c>
      <c r="O10" s="147"/>
      <c r="P10" s="144"/>
    </row>
    <row r="11" spans="1:16" ht="60.75" customHeight="1">
      <c r="A11" s="129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3"/>
      <c r="O11" s="148"/>
      <c r="P11" s="145"/>
    </row>
    <row r="12" spans="1:16" ht="15">
      <c r="A12" s="119" t="s">
        <v>115</v>
      </c>
      <c r="B12" s="123">
        <f>+'META 1'!$C$16</f>
        <v>0.029368575624082228</v>
      </c>
      <c r="C12" s="123">
        <f>+'META 2'!$C$16</f>
        <v>0.11609907120743033</v>
      </c>
      <c r="D12" s="123">
        <f>+'META 3'!$C$16</f>
        <v>0.20242914979757082</v>
      </c>
      <c r="E12" s="123">
        <f>+'META 4'!$C$16</f>
        <v>0.7291666666666666</v>
      </c>
      <c r="F12" s="123">
        <f>+'META 5'!$C$16</f>
        <v>0.998263888888889</v>
      </c>
      <c r="G12" s="123">
        <f>+'META 6'!$C$16</f>
        <v>1.0204081632653061</v>
      </c>
      <c r="H12" s="123">
        <f>+'META 7'!$C$16</f>
        <v>0.9953343701399688</v>
      </c>
      <c r="I12" s="123">
        <f>+'META 8'!$C$16</f>
        <v>0.8070874948299579</v>
      </c>
      <c r="J12" s="123">
        <f>+'META 9'!$C$16</f>
        <v>1.3297872340425532</v>
      </c>
      <c r="K12" s="123">
        <f>+'META 10'!$C$16</f>
        <v>0.7078460913025802</v>
      </c>
      <c r="L12" s="123">
        <f>+'META 11'!$C$16</f>
        <v>0.9836475389790718</v>
      </c>
      <c r="M12" s="123">
        <f>+'META 12'!$C$16</f>
        <v>1.647779452409932</v>
      </c>
      <c r="N12" s="123">
        <f>+'META 13'!$C$16</f>
        <v>0.5066666666666667</v>
      </c>
      <c r="O12" s="124">
        <f>+B24*8%+C24*8%+D24*8%+E24*7%+F24*8%+G24*7%+H24*8%+I24*8%+J24*8%+K24*7%+L24*8%+M24*8%+N24*7%</f>
        <v>0.6966359668818716</v>
      </c>
      <c r="P12" s="125"/>
    </row>
    <row r="13" spans="1:16" ht="15">
      <c r="A13" s="122" t="s">
        <v>116</v>
      </c>
      <c r="B13" s="121">
        <f>+'META 1'!$C$21</f>
        <v>0.5429864253393665</v>
      </c>
      <c r="C13" s="121">
        <f>+'META 2'!$C$21</f>
        <v>0.35979572887650885</v>
      </c>
      <c r="D13" s="121">
        <f>+'META 3'!$C$21</f>
        <v>0.6353187042842215</v>
      </c>
      <c r="E13" s="121">
        <f>+'META 4'!$C$21</f>
        <v>1.042128603104213</v>
      </c>
      <c r="F13" s="121">
        <f>+'META 5'!$C$21</f>
        <v>0.935515051090859</v>
      </c>
      <c r="G13" s="123">
        <f>+'META 6'!$C$21</f>
        <v>0.8887425938117183</v>
      </c>
      <c r="H13" s="123">
        <f>+'META 7'!$C$21</f>
        <v>0.990566037735849</v>
      </c>
      <c r="I13" s="123">
        <f>+'META 8'!$C$21</f>
        <v>0.9816254560203165</v>
      </c>
      <c r="J13" s="123">
        <f>+'META 9'!$C$21</f>
        <v>0.8626130864717021</v>
      </c>
      <c r="K13" s="123">
        <f>+'META 10'!$C$21</f>
        <v>0.7677983096977511</v>
      </c>
      <c r="L13" s="123">
        <f>+'META 11'!$C$21</f>
        <v>0.21738185296291468</v>
      </c>
      <c r="M13" s="123">
        <f>+'META 12'!$C$21</f>
        <v>1.5502068596033454</v>
      </c>
      <c r="N13" s="123">
        <f>+'META 13'!$C$21</f>
        <v>3.393501805054152</v>
      </c>
      <c r="O13" s="124">
        <f>+B25*8%+C25*8%+D25*8%+E25*7%+F25*8%+G25*7%+H25*8%+I25*8%+J25*8%+K25*7%+L25*8%+M25*8%+N25*7%</f>
        <v>0.7780220506682018</v>
      </c>
      <c r="P13" s="125"/>
    </row>
    <row r="15" ht="15" hidden="1"/>
    <row r="16" ht="15" hidden="1"/>
    <row r="17" spans="1:14" ht="21" customHeight="1" hidden="1">
      <c r="A17" s="127" t="s">
        <v>0</v>
      </c>
      <c r="B17" s="134" t="s">
        <v>146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1:14" ht="10.5" customHeight="1" hidden="1">
      <c r="A18" s="128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4" ht="15" hidden="1">
      <c r="A19" s="128"/>
      <c r="B19" s="137" t="s">
        <v>161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23.25" customHeight="1" hidden="1">
      <c r="A20" s="128"/>
      <c r="B20" s="140" t="s">
        <v>61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4" ht="25.5" customHeight="1" hidden="1">
      <c r="A21" s="128"/>
      <c r="B21" s="118" t="s">
        <v>90</v>
      </c>
      <c r="C21" s="118" t="s">
        <v>91</v>
      </c>
      <c r="D21" s="118" t="s">
        <v>92</v>
      </c>
      <c r="E21" s="118" t="s">
        <v>93</v>
      </c>
      <c r="F21" s="118" t="s">
        <v>94</v>
      </c>
      <c r="G21" s="118" t="s">
        <v>95</v>
      </c>
      <c r="H21" s="118" t="s">
        <v>96</v>
      </c>
      <c r="I21" s="118" t="s">
        <v>97</v>
      </c>
      <c r="J21" s="118" t="s">
        <v>98</v>
      </c>
      <c r="K21" s="118" t="s">
        <v>99</v>
      </c>
      <c r="L21" s="118" t="s">
        <v>78</v>
      </c>
      <c r="M21" s="118" t="s">
        <v>79</v>
      </c>
      <c r="N21" s="118" t="s">
        <v>137</v>
      </c>
    </row>
    <row r="22" spans="1:14" ht="66" customHeight="1" hidden="1">
      <c r="A22" s="128"/>
      <c r="B22" s="130" t="s">
        <v>147</v>
      </c>
      <c r="C22" s="130" t="s">
        <v>148</v>
      </c>
      <c r="D22" s="130" t="s">
        <v>149</v>
      </c>
      <c r="E22" s="130" t="s">
        <v>150</v>
      </c>
      <c r="F22" s="130" t="s">
        <v>151</v>
      </c>
      <c r="G22" s="130" t="s">
        <v>152</v>
      </c>
      <c r="H22" s="130" t="s">
        <v>153</v>
      </c>
      <c r="I22" s="130" t="s">
        <v>154</v>
      </c>
      <c r="J22" s="130" t="s">
        <v>155</v>
      </c>
      <c r="K22" s="130" t="s">
        <v>156</v>
      </c>
      <c r="L22" s="130" t="s">
        <v>157</v>
      </c>
      <c r="M22" s="130" t="s">
        <v>158</v>
      </c>
      <c r="N22" s="132" t="s">
        <v>159</v>
      </c>
    </row>
    <row r="23" spans="1:14" ht="60.75" customHeight="1" hidden="1">
      <c r="A23" s="129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3"/>
    </row>
    <row r="24" spans="1:14" ht="15" hidden="1">
      <c r="A24" s="119" t="s">
        <v>115</v>
      </c>
      <c r="B24" s="120">
        <f>IF(B12="n/a","n/a",IF(B12="","",IF(B12&gt;1,1,B12)))</f>
        <v>0.029368575624082228</v>
      </c>
      <c r="C24" s="120">
        <f aca="true" t="shared" si="0" ref="C24:N24">IF(C12="n/a","n/a",IF(C12="","",IF(C12&gt;1,1,C12)))</f>
        <v>0.11609907120743033</v>
      </c>
      <c r="D24" s="120">
        <f t="shared" si="0"/>
        <v>0.20242914979757082</v>
      </c>
      <c r="E24" s="123">
        <f t="shared" si="0"/>
        <v>0.7291666666666666</v>
      </c>
      <c r="F24" s="120">
        <f t="shared" si="0"/>
        <v>0.998263888888889</v>
      </c>
      <c r="G24" s="123">
        <f t="shared" si="0"/>
        <v>1</v>
      </c>
      <c r="H24" s="123">
        <f t="shared" si="0"/>
        <v>0.9953343701399688</v>
      </c>
      <c r="I24" s="123">
        <f t="shared" si="0"/>
        <v>0.8070874948299579</v>
      </c>
      <c r="J24" s="123">
        <f t="shared" si="0"/>
        <v>1</v>
      </c>
      <c r="K24" s="123">
        <f t="shared" si="0"/>
        <v>0.7078460913025802</v>
      </c>
      <c r="L24" s="123">
        <f t="shared" si="0"/>
        <v>0.9836475389790718</v>
      </c>
      <c r="M24" s="123">
        <f t="shared" si="0"/>
        <v>1</v>
      </c>
      <c r="N24" s="120">
        <f t="shared" si="0"/>
        <v>0.5066666666666667</v>
      </c>
    </row>
    <row r="25" spans="1:14" ht="15" hidden="1">
      <c r="A25" s="122" t="s">
        <v>116</v>
      </c>
      <c r="B25" s="121">
        <f>IF(B13="n/a","n/a",IF(B13="","",IF(B13&gt;1,1,B13)))</f>
        <v>0.5429864253393665</v>
      </c>
      <c r="C25" s="121">
        <f aca="true" t="shared" si="1" ref="C25:N25">IF(C13="n/a","n/a",IF(C13="","",IF(C13&gt;1,1,C13)))</f>
        <v>0.35979572887650885</v>
      </c>
      <c r="D25" s="121">
        <f t="shared" si="1"/>
        <v>0.6353187042842215</v>
      </c>
      <c r="E25" s="121">
        <f t="shared" si="1"/>
        <v>1</v>
      </c>
      <c r="F25" s="121">
        <f t="shared" si="1"/>
        <v>0.935515051090859</v>
      </c>
      <c r="G25" s="123">
        <f t="shared" si="1"/>
        <v>0.8887425938117183</v>
      </c>
      <c r="H25" s="123">
        <f t="shared" si="1"/>
        <v>0.990566037735849</v>
      </c>
      <c r="I25" s="123">
        <f t="shared" si="1"/>
        <v>0.9816254560203165</v>
      </c>
      <c r="J25" s="123">
        <f t="shared" si="1"/>
        <v>0.8626130864717021</v>
      </c>
      <c r="K25" s="123">
        <f t="shared" si="1"/>
        <v>0.7677983096977511</v>
      </c>
      <c r="L25" s="123">
        <f t="shared" si="1"/>
        <v>0.21738185296291468</v>
      </c>
      <c r="M25" s="123">
        <f t="shared" si="1"/>
        <v>1</v>
      </c>
      <c r="N25" s="121">
        <f t="shared" si="1"/>
        <v>1</v>
      </c>
    </row>
    <row r="26" ht="15" hidden="1"/>
  </sheetData>
  <sheetProtection/>
  <mergeCells count="36">
    <mergeCell ref="P9:P11"/>
    <mergeCell ref="H10:H11"/>
    <mergeCell ref="I10:I11"/>
    <mergeCell ref="J10:J11"/>
    <mergeCell ref="K10:K11"/>
    <mergeCell ref="L10:L11"/>
    <mergeCell ref="M10:M11"/>
    <mergeCell ref="O9:O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A17:A23"/>
    <mergeCell ref="B17:N17"/>
    <mergeCell ref="B19:N19"/>
    <mergeCell ref="B20:N20"/>
    <mergeCell ref="B22:B23"/>
    <mergeCell ref="C22:C23"/>
    <mergeCell ref="D22:D23"/>
    <mergeCell ref="E22:E23"/>
    <mergeCell ref="A5:A11"/>
    <mergeCell ref="L22:L23"/>
    <mergeCell ref="M22:M23"/>
    <mergeCell ref="N22:N23"/>
    <mergeCell ref="F22:F23"/>
    <mergeCell ref="G22:G23"/>
    <mergeCell ref="H22:H23"/>
    <mergeCell ref="I22:I23"/>
    <mergeCell ref="J22:J23"/>
    <mergeCell ref="K22:K23"/>
  </mergeCells>
  <conditionalFormatting sqref="B10">
    <cfRule type="cellIs" priority="17" dxfId="71" operator="lessThan" stopIfTrue="1">
      <formula>0.25</formula>
    </cfRule>
  </conditionalFormatting>
  <conditionalFormatting sqref="C10:N10">
    <cfRule type="cellIs" priority="16" dxfId="71" operator="lessThan" stopIfTrue="1">
      <formula>0.25</formula>
    </cfRule>
  </conditionalFormatting>
  <conditionalFormatting sqref="O9">
    <cfRule type="cellIs" priority="14" dxfId="71" operator="lessThan" stopIfTrue="1">
      <formula>0.25</formula>
    </cfRule>
  </conditionalFormatting>
  <conditionalFormatting sqref="O12:O13">
    <cfRule type="cellIs" priority="13" dxfId="72" operator="lessThan" stopIfTrue="1">
      <formula>0.9</formula>
    </cfRule>
  </conditionalFormatting>
  <conditionalFormatting sqref="B22">
    <cfRule type="cellIs" priority="12" dxfId="71" operator="lessThan" stopIfTrue="1">
      <formula>0.25</formula>
    </cfRule>
  </conditionalFormatting>
  <conditionalFormatting sqref="C22:N22">
    <cfRule type="cellIs" priority="11" dxfId="71" operator="lessThan" stopIfTrue="1">
      <formula>0.25</formula>
    </cfRule>
  </conditionalFormatting>
  <conditionalFormatting sqref="B24:N25">
    <cfRule type="cellIs" priority="10" dxfId="72" operator="lessThan" stopIfTrue="1">
      <formula>0.5</formula>
    </cfRule>
  </conditionalFormatting>
  <conditionalFormatting sqref="P9">
    <cfRule type="cellIs" priority="6" dxfId="71" operator="lessThan" stopIfTrue="1">
      <formula>0.25</formula>
    </cfRule>
  </conditionalFormatting>
  <conditionalFormatting sqref="B12:N13">
    <cfRule type="cellIs" priority="1" dxfId="61" operator="between" stopIfTrue="1">
      <formula>0</formula>
      <formula>0.499</formula>
    </cfRule>
    <cfRule type="cellIs" priority="2" dxfId="61" operator="greaterThan" stopIfTrue="1">
      <formula>1.5</formula>
    </cfRule>
    <cfRule type="cellIs" priority="3" dxfId="73" operator="between" stopIfTrue="1">
      <formula>0.5</formula>
      <formula>0.89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8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56" t="s">
        <v>50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15" customHeight="1" thickTop="1">
      <c r="A2" s="262"/>
      <c r="B2" s="259"/>
      <c r="C2" s="166"/>
      <c r="D2" s="218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47" t="s">
        <v>4</v>
      </c>
      <c r="S2" s="248"/>
      <c r="T2" s="248"/>
      <c r="U2" s="248"/>
      <c r="V2" s="248"/>
      <c r="W2" s="249"/>
    </row>
    <row r="3" spans="1:23" ht="15" customHeight="1">
      <c r="A3" s="262"/>
      <c r="B3" s="259"/>
      <c r="C3" s="166"/>
      <c r="D3" s="218"/>
      <c r="E3" s="266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S3" s="251"/>
      <c r="T3" s="251"/>
      <c r="U3" s="251"/>
      <c r="V3" s="251"/>
      <c r="W3" s="252"/>
    </row>
    <row r="4" spans="1:23" ht="15" customHeight="1">
      <c r="A4" s="262"/>
      <c r="B4" s="259"/>
      <c r="C4" s="166"/>
      <c r="D4" s="218"/>
      <c r="E4" s="266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0"/>
      <c r="S4" s="251"/>
      <c r="T4" s="251"/>
      <c r="U4" s="251"/>
      <c r="V4" s="251"/>
      <c r="W4" s="252"/>
    </row>
    <row r="5" spans="1:23" ht="15" customHeight="1">
      <c r="A5" s="262"/>
      <c r="B5" s="259"/>
      <c r="C5" s="166"/>
      <c r="D5" s="218"/>
      <c r="E5" s="266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0"/>
      <c r="S5" s="251"/>
      <c r="T5" s="251"/>
      <c r="U5" s="251"/>
      <c r="V5" s="251"/>
      <c r="W5" s="252"/>
    </row>
    <row r="6" spans="1:23" ht="15" customHeight="1">
      <c r="A6" s="262"/>
      <c r="B6" s="259"/>
      <c r="C6" s="166"/>
      <c r="D6" s="218"/>
      <c r="E6" s="266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0"/>
      <c r="S6" s="251"/>
      <c r="T6" s="251"/>
      <c r="U6" s="251"/>
      <c r="V6" s="251"/>
      <c r="W6" s="252"/>
    </row>
    <row r="7" spans="1:23" ht="15" customHeight="1">
      <c r="A7" s="262"/>
      <c r="B7" s="259"/>
      <c r="C7" s="166"/>
      <c r="D7" s="218"/>
      <c r="E7" s="266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0"/>
      <c r="S7" s="251"/>
      <c r="T7" s="251"/>
      <c r="U7" s="251"/>
      <c r="V7" s="251"/>
      <c r="W7" s="252"/>
    </row>
    <row r="8" spans="1:23" ht="15" customHeight="1">
      <c r="A8" s="262"/>
      <c r="B8" s="259"/>
      <c r="C8" s="166"/>
      <c r="D8" s="218"/>
      <c r="E8" s="266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0"/>
      <c r="S8" s="251"/>
      <c r="T8" s="251"/>
      <c r="U8" s="251"/>
      <c r="V8" s="251"/>
      <c r="W8" s="252"/>
    </row>
    <row r="9" spans="1:23" ht="15.75" customHeight="1" thickBot="1">
      <c r="A9" s="262"/>
      <c r="B9" s="259"/>
      <c r="C9" s="166"/>
      <c r="D9" s="218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53"/>
      <c r="S9" s="254"/>
      <c r="T9" s="254"/>
      <c r="U9" s="254"/>
      <c r="V9" s="254"/>
      <c r="W9" s="255"/>
    </row>
    <row r="10" spans="1:23" ht="57.75" customHeight="1" thickBot="1" thickTop="1">
      <c r="A10" s="263"/>
      <c r="B10" s="260"/>
      <c r="C10" s="166"/>
      <c r="D10" s="219"/>
      <c r="E10" s="269" t="s">
        <v>51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20" t="s">
        <v>52</v>
      </c>
      <c r="S10" s="221"/>
      <c r="T10" s="221"/>
      <c r="U10" s="221"/>
      <c r="V10" s="221"/>
      <c r="W10" s="246"/>
    </row>
    <row r="11" spans="1:23" ht="15.75" thickBot="1">
      <c r="A11" s="98"/>
      <c r="B11" s="98"/>
      <c r="C11" s="167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119</v>
      </c>
      <c r="S11" s="99" t="s">
        <v>89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102</v>
      </c>
      <c r="B12" s="75" t="s">
        <v>103</v>
      </c>
      <c r="C12" s="75"/>
      <c r="D12" s="75"/>
      <c r="E12" s="85">
        <f>VLOOKUP($B12,'[4]NUM9'!$G$2:$T$155,2,FALSE)</f>
        <v>1</v>
      </c>
      <c r="F12" s="85">
        <f>VLOOKUP($B12,'[4]NUM9'!$G$2:$T$155,3,FALSE)</f>
        <v>2</v>
      </c>
      <c r="G12" s="85">
        <f>VLOOKUP($B12,'[4]NUM9'!$G$2:$T$155,4,FALSE)</f>
        <v>8</v>
      </c>
      <c r="H12" s="85">
        <f>VLOOKUP($B12,'[4]NUM9'!$G$2:$T$155,5,FALSE)</f>
        <v>2</v>
      </c>
      <c r="I12" s="85">
        <f>VLOOKUP($B12,'[4]NUM9'!$G$2:$T$155,6,FALSE)</f>
        <v>6</v>
      </c>
      <c r="J12" s="85">
        <f>VLOOKUP($B12,'[4]NUM9'!$G$2:$T$155,7,FALSE)</f>
        <v>5</v>
      </c>
      <c r="K12" s="85">
        <f>VLOOKUP($B12,'[4]NUM9'!$G$2:$T$155,8,FALSE)</f>
        <v>2</v>
      </c>
      <c r="L12" s="85">
        <f>VLOOKUP($B12,'[4]NUM9'!$G$2:$T$155,9,FALSE)</f>
        <v>2</v>
      </c>
      <c r="M12" s="85">
        <f>VLOOKUP($B12,'[4]NUM9'!$G$2:$T$155,10,FALSE)</f>
        <v>1</v>
      </c>
      <c r="N12" s="85">
        <f>VLOOKUP($B12,'[4]NUM9'!$G$2:$T$155,11,FALSE)</f>
        <v>0</v>
      </c>
      <c r="O12" s="85">
        <f>VLOOKUP($B12,'[4]NUM9'!$G$2:$T$155,12,FALSE)</f>
        <v>0</v>
      </c>
      <c r="P12" s="90">
        <f>VLOOKUP($B12,'[4]NUM9'!$G$2:$T$155,13,FALSE)</f>
        <v>2</v>
      </c>
      <c r="Q12" s="19">
        <f>SUM(E12:P12)</f>
        <v>31</v>
      </c>
      <c r="R12" s="19">
        <v>24</v>
      </c>
      <c r="S12" s="51">
        <f>+R12</f>
        <v>24</v>
      </c>
      <c r="T12" s="19">
        <f>VLOOKUP($B12,'[2]DEN9'!$G$2:$I$156,2,FALSE)</f>
        <v>26</v>
      </c>
      <c r="U12" s="52">
        <v>26</v>
      </c>
      <c r="V12" s="52">
        <v>26</v>
      </c>
      <c r="W12" s="53">
        <f>VLOOKUP($B12,'[4]DEN9'!$G$2:$I$157,2,FALSE)</f>
        <v>26</v>
      </c>
    </row>
    <row r="13" spans="1:23" s="74" customFormat="1" ht="13.5" thickBot="1">
      <c r="A13" s="1" t="s">
        <v>102</v>
      </c>
      <c r="B13" s="75" t="s">
        <v>104</v>
      </c>
      <c r="C13" s="75"/>
      <c r="D13" s="75"/>
      <c r="E13" s="85">
        <f>VLOOKUP($B13,'[4]NUM9'!$G$2:$T$155,2,FALSE)</f>
        <v>0</v>
      </c>
      <c r="F13" s="85">
        <f>VLOOKUP($B13,'[4]NUM9'!$G$2:$T$155,3,FALSE)</f>
        <v>0</v>
      </c>
      <c r="G13" s="85">
        <f>VLOOKUP($B13,'[4]NUM9'!$G$2:$T$155,4,FALSE)</f>
        <v>2</v>
      </c>
      <c r="H13" s="85">
        <f>VLOOKUP($B13,'[4]NUM9'!$G$2:$T$155,5,FALSE)</f>
        <v>1</v>
      </c>
      <c r="I13" s="85">
        <f>VLOOKUP($B13,'[4]NUM9'!$G$2:$T$155,6,FALSE)</f>
        <v>3</v>
      </c>
      <c r="J13" s="85">
        <f>VLOOKUP($B13,'[4]NUM9'!$G$2:$T$155,7,FALSE)</f>
        <v>3</v>
      </c>
      <c r="K13" s="85">
        <f>VLOOKUP($B13,'[4]NUM9'!$G$2:$T$155,8,FALSE)</f>
        <v>4</v>
      </c>
      <c r="L13" s="85">
        <f>VLOOKUP($B13,'[4]NUM9'!$G$2:$T$155,9,FALSE)</f>
        <v>2</v>
      </c>
      <c r="M13" s="85">
        <f>VLOOKUP($B13,'[4]NUM9'!$G$2:$T$155,10,FALSE)</f>
        <v>1</v>
      </c>
      <c r="N13" s="85">
        <f>VLOOKUP($B13,'[4]NUM9'!$G$2:$T$155,11,FALSE)</f>
        <v>0</v>
      </c>
      <c r="O13" s="85">
        <f>VLOOKUP($B13,'[4]NUM9'!$G$2:$T$155,12,FALSE)</f>
        <v>3</v>
      </c>
      <c r="P13" s="90">
        <f>VLOOKUP($B13,'[4]NUM9'!$G$2:$T$155,13,FALSE)</f>
        <v>1</v>
      </c>
      <c r="Q13" s="19">
        <f>SUM(E13:P13)</f>
        <v>20</v>
      </c>
      <c r="R13" s="19">
        <v>18</v>
      </c>
      <c r="S13" s="51">
        <f aca="true" t="shared" si="0" ref="S13:S20">+R13</f>
        <v>18</v>
      </c>
      <c r="T13" s="19">
        <f>VLOOKUP($B13,'[2]DEN9'!$G$2:$I$156,2,FALSE)</f>
        <v>19</v>
      </c>
      <c r="U13" s="52">
        <v>19</v>
      </c>
      <c r="V13" s="52">
        <v>19</v>
      </c>
      <c r="W13" s="53">
        <f>VLOOKUP($B13,'[4]DEN9'!$G$2:$I$157,2,FALSE)</f>
        <v>14</v>
      </c>
    </row>
    <row r="14" spans="1:23" s="74" customFormat="1" ht="13.5" thickBot="1">
      <c r="A14" s="1" t="s">
        <v>102</v>
      </c>
      <c r="B14" s="75" t="s">
        <v>105</v>
      </c>
      <c r="C14" s="75"/>
      <c r="D14" s="75"/>
      <c r="E14" s="85">
        <f>VLOOKUP($B14,'[4]NUM9'!$G$2:$T$155,2,FALSE)</f>
        <v>0</v>
      </c>
      <c r="F14" s="85">
        <f>VLOOKUP($B14,'[4]NUM9'!$G$2:$T$155,3,FALSE)</f>
        <v>1</v>
      </c>
      <c r="G14" s="85">
        <f>VLOOKUP($B14,'[4]NUM9'!$G$2:$T$155,4,FALSE)</f>
        <v>0</v>
      </c>
      <c r="H14" s="85">
        <f>VLOOKUP($B14,'[4]NUM9'!$G$2:$T$155,5,FALSE)</f>
        <v>0</v>
      </c>
      <c r="I14" s="85">
        <f>VLOOKUP($B14,'[4]NUM9'!$G$2:$T$155,6,FALSE)</f>
        <v>0</v>
      </c>
      <c r="J14" s="85">
        <f>VLOOKUP($B14,'[4]NUM9'!$G$2:$T$155,7,FALSE)</f>
        <v>0</v>
      </c>
      <c r="K14" s="85">
        <f>VLOOKUP($B14,'[4]NUM9'!$G$2:$T$155,8,FALSE)</f>
        <v>0</v>
      </c>
      <c r="L14" s="85">
        <f>VLOOKUP($B14,'[4]NUM9'!$G$2:$T$155,9,FALSE)</f>
        <v>0</v>
      </c>
      <c r="M14" s="85">
        <f>VLOOKUP($B14,'[4]NUM9'!$G$2:$T$155,10,FALSE)</f>
        <v>0</v>
      </c>
      <c r="N14" s="85">
        <f>VLOOKUP($B14,'[4]NUM9'!$G$2:$T$155,11,FALSE)</f>
        <v>0</v>
      </c>
      <c r="O14" s="85">
        <f>VLOOKUP($B14,'[4]NUM9'!$G$2:$T$155,12,FALSE)</f>
        <v>0</v>
      </c>
      <c r="P14" s="90">
        <f>VLOOKUP($B14,'[4]NUM9'!$G$2:$T$155,13,FALSE)</f>
        <v>0</v>
      </c>
      <c r="Q14" s="19">
        <f>SUM(E14:P14)</f>
        <v>1</v>
      </c>
      <c r="R14" s="19">
        <v>1</v>
      </c>
      <c r="S14" s="51">
        <f t="shared" si="0"/>
        <v>1</v>
      </c>
      <c r="T14" s="19">
        <f>VLOOKUP($B14,'[2]DEN9'!$G$2:$I$156,2,FALSE)</f>
        <v>2</v>
      </c>
      <c r="U14" s="52">
        <v>2</v>
      </c>
      <c r="V14" s="52">
        <v>2</v>
      </c>
      <c r="W14" s="53">
        <f>VLOOKUP($B14,'[4]DEN9'!$G$2:$I$157,2,FALSE)</f>
        <v>2</v>
      </c>
    </row>
    <row r="15" spans="1:23" s="74" customFormat="1" ht="13.5" thickBot="1">
      <c r="A15" s="1" t="s">
        <v>102</v>
      </c>
      <c r="B15" s="75" t="s">
        <v>106</v>
      </c>
      <c r="C15" s="75"/>
      <c r="D15" s="75"/>
      <c r="E15" s="85">
        <f>VLOOKUP($B15,'[4]NUM9'!$G$2:$T$155,2,FALSE)</f>
        <v>3</v>
      </c>
      <c r="F15" s="85">
        <f>VLOOKUP($B15,'[4]NUM9'!$G$2:$T$155,3,FALSE)</f>
        <v>2</v>
      </c>
      <c r="G15" s="85">
        <f>VLOOKUP($B15,'[4]NUM9'!$G$2:$T$155,4,FALSE)</f>
        <v>4</v>
      </c>
      <c r="H15" s="85">
        <f>VLOOKUP($B15,'[4]NUM9'!$G$2:$T$155,5,FALSE)</f>
        <v>1</v>
      </c>
      <c r="I15" s="85">
        <f>VLOOKUP($B15,'[4]NUM9'!$G$2:$T$155,6,FALSE)</f>
        <v>3</v>
      </c>
      <c r="J15" s="85">
        <f>VLOOKUP($B15,'[4]NUM9'!$G$2:$T$155,7,FALSE)</f>
        <v>2</v>
      </c>
      <c r="K15" s="85">
        <f>VLOOKUP($B15,'[4]NUM9'!$G$2:$T$155,8,FALSE)</f>
        <v>1</v>
      </c>
      <c r="L15" s="85">
        <f>VLOOKUP($B15,'[4]NUM9'!$G$2:$T$155,9,FALSE)</f>
        <v>1</v>
      </c>
      <c r="M15" s="85">
        <f>VLOOKUP($B15,'[4]NUM9'!$G$2:$T$155,10,FALSE)</f>
        <v>1</v>
      </c>
      <c r="N15" s="85">
        <f>VLOOKUP($B15,'[4]NUM9'!$G$2:$T$155,11,FALSE)</f>
        <v>1</v>
      </c>
      <c r="O15" s="85">
        <f>VLOOKUP($B15,'[4]NUM9'!$G$2:$T$155,12,FALSE)</f>
        <v>4</v>
      </c>
      <c r="P15" s="90">
        <f>VLOOKUP($B15,'[4]NUM9'!$G$2:$T$155,13,FALSE)</f>
        <v>0</v>
      </c>
      <c r="Q15" s="19">
        <f>SUM(E15:P15)</f>
        <v>23</v>
      </c>
      <c r="R15" s="19">
        <v>14</v>
      </c>
      <c r="S15" s="51">
        <f t="shared" si="0"/>
        <v>14</v>
      </c>
      <c r="T15" s="19">
        <f>VLOOKUP($B15,'[2]DEN9'!$G$2:$I$156,2,FALSE)</f>
        <v>16</v>
      </c>
      <c r="U15" s="52">
        <v>16</v>
      </c>
      <c r="V15" s="52">
        <v>16</v>
      </c>
      <c r="W15" s="53">
        <f>VLOOKUP($B15,'[4]DEN9'!$G$2:$I$157,2,FALSE)</f>
        <v>18</v>
      </c>
    </row>
    <row r="16" spans="1:23" s="82" customFormat="1" ht="18" customHeight="1" thickBot="1">
      <c r="A16" s="163" t="s">
        <v>112</v>
      </c>
      <c r="B16" s="164"/>
      <c r="C16" s="45">
        <f>+D16/'Meta Corte Muni'!O56</f>
        <v>1.3297872340425532</v>
      </c>
      <c r="D16" s="20">
        <f>+Q16/W16</f>
        <v>1.25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14</v>
      </c>
      <c r="H16" s="86">
        <f t="shared" si="1"/>
        <v>4</v>
      </c>
      <c r="I16" s="86">
        <f t="shared" si="1"/>
        <v>12</v>
      </c>
      <c r="J16" s="86">
        <f t="shared" si="1"/>
        <v>10</v>
      </c>
      <c r="K16" s="86">
        <f t="shared" si="1"/>
        <v>7</v>
      </c>
      <c r="L16" s="86">
        <f t="shared" si="1"/>
        <v>5</v>
      </c>
      <c r="M16" s="86">
        <f t="shared" si="1"/>
        <v>3</v>
      </c>
      <c r="N16" s="86">
        <f t="shared" si="1"/>
        <v>1</v>
      </c>
      <c r="O16" s="86">
        <f t="shared" si="1"/>
        <v>7</v>
      </c>
      <c r="P16" s="86">
        <f t="shared" si="1"/>
        <v>3</v>
      </c>
      <c r="Q16" s="105">
        <f t="shared" si="1"/>
        <v>75</v>
      </c>
      <c r="R16" s="15">
        <f t="shared" si="1"/>
        <v>57</v>
      </c>
      <c r="S16" s="15">
        <f t="shared" si="1"/>
        <v>57</v>
      </c>
      <c r="T16" s="15">
        <f t="shared" si="1"/>
        <v>63</v>
      </c>
      <c r="U16" s="15">
        <f t="shared" si="1"/>
        <v>63</v>
      </c>
      <c r="V16" s="15">
        <f t="shared" si="1"/>
        <v>63</v>
      </c>
      <c r="W16" s="15">
        <f>SUM(W12:W15)</f>
        <v>60</v>
      </c>
    </row>
    <row r="17" spans="1:23" s="74" customFormat="1" ht="13.5" thickBot="1">
      <c r="A17" s="1" t="s">
        <v>107</v>
      </c>
      <c r="B17" s="75" t="s">
        <v>108</v>
      </c>
      <c r="C17" s="75"/>
      <c r="D17" s="75"/>
      <c r="E17" s="85">
        <f>VLOOKUP($B17,'[4]NUM9'!$G$2:$T$155,2,FALSE)</f>
        <v>3</v>
      </c>
      <c r="F17" s="85">
        <f>VLOOKUP($B17,'[4]NUM9'!$G$2:$T$155,3,FALSE)</f>
        <v>0</v>
      </c>
      <c r="G17" s="85">
        <f>VLOOKUP($B17,'[4]NUM9'!$G$2:$T$155,4,FALSE)</f>
        <v>2</v>
      </c>
      <c r="H17" s="85">
        <f>VLOOKUP($B17,'[4]NUM9'!$G$2:$T$155,5,FALSE)</f>
        <v>0</v>
      </c>
      <c r="I17" s="85">
        <f>VLOOKUP($B17,'[4]NUM9'!$G$2:$T$155,6,FALSE)</f>
        <v>0</v>
      </c>
      <c r="J17" s="85">
        <f>VLOOKUP($B17,'[4]NUM9'!$G$2:$T$155,7,FALSE)</f>
        <v>2</v>
      </c>
      <c r="K17" s="85">
        <f>VLOOKUP($B17,'[4]NUM9'!$G$2:$T$155,8,FALSE)</f>
        <v>2</v>
      </c>
      <c r="L17" s="85">
        <f>VLOOKUP($B17,'[4]NUM9'!$G$2:$T$155,9,FALSE)</f>
        <v>1</v>
      </c>
      <c r="M17" s="85">
        <f>VLOOKUP($B17,'[4]NUM9'!$G$2:$T$155,10,FALSE)</f>
        <v>0</v>
      </c>
      <c r="N17" s="85">
        <f>VLOOKUP($B17,'[4]NUM9'!$G$2:$T$155,11,FALSE)</f>
        <v>2</v>
      </c>
      <c r="O17" s="85">
        <f>VLOOKUP($B17,'[4]NUM9'!$G$2:$T$155,12,FALSE)</f>
        <v>1</v>
      </c>
      <c r="P17" s="90">
        <f>VLOOKUP($B17,'[4]NUM9'!$G$2:$T$155,13,FALSE)</f>
        <v>0</v>
      </c>
      <c r="Q17" s="19">
        <f>SUM(E17:P17)</f>
        <v>13</v>
      </c>
      <c r="R17" s="19">
        <v>24</v>
      </c>
      <c r="S17" s="51">
        <f t="shared" si="0"/>
        <v>24</v>
      </c>
      <c r="T17" s="19">
        <f>VLOOKUP($B17,'[2]DEN9'!$G$2:$I$156,2,FALSE)</f>
        <v>20</v>
      </c>
      <c r="U17" s="52">
        <v>20</v>
      </c>
      <c r="V17" s="52">
        <v>20</v>
      </c>
      <c r="W17" s="53">
        <f>VLOOKUP($B17,'[4]DEN9'!$G$2:$I$157,2,FALSE)</f>
        <v>16</v>
      </c>
    </row>
    <row r="18" spans="1:23" s="74" customFormat="1" ht="13.5" thickBot="1">
      <c r="A18" s="1" t="s">
        <v>107</v>
      </c>
      <c r="B18" s="75" t="s">
        <v>109</v>
      </c>
      <c r="C18" s="75"/>
      <c r="D18" s="75"/>
      <c r="E18" s="85">
        <f>VLOOKUP($B18,'[4]NUM9'!$G$2:$T$155,2,FALSE)</f>
        <v>0</v>
      </c>
      <c r="F18" s="85">
        <f>VLOOKUP($B18,'[4]NUM9'!$G$2:$T$155,3,FALSE)</f>
        <v>0</v>
      </c>
      <c r="G18" s="85">
        <f>VLOOKUP($B18,'[4]NUM9'!$G$2:$T$155,4,FALSE)</f>
        <v>0</v>
      </c>
      <c r="H18" s="85">
        <f>VLOOKUP($B18,'[4]NUM9'!$G$2:$T$155,5,FALSE)</f>
        <v>3</v>
      </c>
      <c r="I18" s="85">
        <f>VLOOKUP($B18,'[4]NUM9'!$G$2:$T$155,6,FALSE)</f>
        <v>0</v>
      </c>
      <c r="J18" s="85">
        <f>VLOOKUP($B18,'[4]NUM9'!$G$2:$T$155,7,FALSE)</f>
        <v>1</v>
      </c>
      <c r="K18" s="85">
        <f>VLOOKUP($B18,'[4]NUM9'!$G$2:$T$155,8,FALSE)</f>
        <v>0</v>
      </c>
      <c r="L18" s="85">
        <f>VLOOKUP($B18,'[4]NUM9'!$G$2:$T$155,9,FALSE)</f>
        <v>0</v>
      </c>
      <c r="M18" s="85">
        <f>VLOOKUP($B18,'[4]NUM9'!$G$2:$T$155,10,FALSE)</f>
        <v>0</v>
      </c>
      <c r="N18" s="85">
        <f>VLOOKUP($B18,'[4]NUM9'!$G$2:$T$155,11,FALSE)</f>
        <v>0</v>
      </c>
      <c r="O18" s="85">
        <f>VLOOKUP($B18,'[4]NUM9'!$G$2:$T$155,12,FALSE)</f>
        <v>0</v>
      </c>
      <c r="P18" s="90">
        <f>VLOOKUP($B18,'[4]NUM9'!$G$2:$T$155,13,FALSE)</f>
        <v>3</v>
      </c>
      <c r="Q18" s="19">
        <f>SUM(E18:P18)</f>
        <v>7</v>
      </c>
      <c r="R18" s="19">
        <v>10</v>
      </c>
      <c r="S18" s="51">
        <f t="shared" si="0"/>
        <v>10</v>
      </c>
      <c r="T18" s="19">
        <f>VLOOKUP($B18,'[2]DEN9'!$G$2:$I$156,2,FALSE)</f>
        <v>6</v>
      </c>
      <c r="U18" s="52">
        <v>6</v>
      </c>
      <c r="V18" s="52">
        <v>6</v>
      </c>
      <c r="W18" s="53">
        <f>VLOOKUP($B18,'[4]DEN9'!$G$2:$I$157,2,FALSE)</f>
        <v>7</v>
      </c>
    </row>
    <row r="19" spans="1:23" s="74" customFormat="1" ht="13.5" thickBot="1">
      <c r="A19" s="1" t="s">
        <v>107</v>
      </c>
      <c r="B19" s="75" t="s">
        <v>110</v>
      </c>
      <c r="C19" s="75"/>
      <c r="D19" s="75"/>
      <c r="E19" s="85">
        <f>VLOOKUP($B19,'[4]NUM9'!$G$2:$T$155,2,FALSE)</f>
        <v>0</v>
      </c>
      <c r="F19" s="85">
        <f>VLOOKUP($B19,'[4]NUM9'!$G$2:$T$155,3,FALSE)</f>
        <v>0</v>
      </c>
      <c r="G19" s="85">
        <f>VLOOKUP($B19,'[4]NUM9'!$G$2:$T$155,4,FALSE)</f>
        <v>0</v>
      </c>
      <c r="H19" s="85">
        <f>VLOOKUP($B19,'[4]NUM9'!$G$2:$T$155,5,FALSE)</f>
        <v>2</v>
      </c>
      <c r="I19" s="85">
        <f>VLOOKUP($B19,'[4]NUM9'!$G$2:$T$155,6,FALSE)</f>
        <v>1</v>
      </c>
      <c r="J19" s="85">
        <f>VLOOKUP($B19,'[4]NUM9'!$G$2:$T$155,7,FALSE)</f>
        <v>0</v>
      </c>
      <c r="K19" s="85">
        <f>VLOOKUP($B19,'[4]NUM9'!$G$2:$T$155,8,FALSE)</f>
        <v>0</v>
      </c>
      <c r="L19" s="85">
        <f>VLOOKUP($B19,'[4]NUM9'!$G$2:$T$155,9,FALSE)</f>
        <v>1</v>
      </c>
      <c r="M19" s="85">
        <f>VLOOKUP($B19,'[4]NUM9'!$G$2:$T$155,10,FALSE)</f>
        <v>1</v>
      </c>
      <c r="N19" s="85">
        <f>VLOOKUP($B19,'[4]NUM9'!$G$2:$T$155,11,FALSE)</f>
        <v>0</v>
      </c>
      <c r="O19" s="85">
        <f>VLOOKUP($B19,'[4]NUM9'!$G$2:$T$155,12,FALSE)</f>
        <v>0</v>
      </c>
      <c r="P19" s="90">
        <f>VLOOKUP($B19,'[4]NUM9'!$G$2:$T$155,13,FALSE)</f>
        <v>1</v>
      </c>
      <c r="Q19" s="19">
        <f>SUM(E19:P19)</f>
        <v>6</v>
      </c>
      <c r="R19" s="19">
        <v>7</v>
      </c>
      <c r="S19" s="51">
        <f t="shared" si="0"/>
        <v>7</v>
      </c>
      <c r="T19" s="19">
        <f>VLOOKUP($B19,'[2]DEN9'!$G$2:$I$156,2,FALSE)</f>
        <v>7</v>
      </c>
      <c r="U19" s="52">
        <v>7</v>
      </c>
      <c r="V19" s="52">
        <v>7</v>
      </c>
      <c r="W19" s="53">
        <f>VLOOKUP($B19,'[4]DEN9'!$G$2:$I$157,2,FALSE)</f>
        <v>9</v>
      </c>
    </row>
    <row r="20" spans="1:23" s="74" customFormat="1" ht="13.5" thickBot="1">
      <c r="A20" s="1" t="s">
        <v>107</v>
      </c>
      <c r="B20" s="75" t="s">
        <v>111</v>
      </c>
      <c r="C20" s="75"/>
      <c r="D20" s="75"/>
      <c r="E20" s="85">
        <f>VLOOKUP($B20,'[4]NUM9'!$G$2:$T$155,2,FALSE)</f>
        <v>0</v>
      </c>
      <c r="F20" s="85">
        <f>VLOOKUP($B20,'[4]NUM9'!$G$2:$T$155,3,FALSE)</f>
        <v>0</v>
      </c>
      <c r="G20" s="85">
        <f>VLOOKUP($B20,'[4]NUM9'!$G$2:$T$155,4,FALSE)</f>
        <v>1</v>
      </c>
      <c r="H20" s="85">
        <f>VLOOKUP($B20,'[4]NUM9'!$G$2:$T$155,5,FALSE)</f>
        <v>2</v>
      </c>
      <c r="I20" s="85">
        <f>VLOOKUP($B20,'[4]NUM9'!$G$2:$T$155,6,FALSE)</f>
        <v>0</v>
      </c>
      <c r="J20" s="85">
        <f>VLOOKUP($B20,'[4]NUM9'!$G$2:$T$155,7,FALSE)</f>
        <v>1</v>
      </c>
      <c r="K20" s="85">
        <f>VLOOKUP($B20,'[4]NUM9'!$G$2:$T$155,8,FALSE)</f>
        <v>1</v>
      </c>
      <c r="L20" s="85">
        <f>VLOOKUP($B20,'[4]NUM9'!$G$2:$T$155,9,FALSE)</f>
        <v>4</v>
      </c>
      <c r="M20" s="85">
        <f>VLOOKUP($B20,'[4]NUM9'!$G$2:$T$155,10,FALSE)</f>
        <v>1</v>
      </c>
      <c r="N20" s="85">
        <f>VLOOKUP($B20,'[4]NUM9'!$G$2:$T$155,11,FALSE)</f>
        <v>0</v>
      </c>
      <c r="O20" s="85">
        <f>VLOOKUP($B20,'[4]NUM9'!$G$2:$T$155,12,FALSE)</f>
        <v>3</v>
      </c>
      <c r="P20" s="90">
        <f>VLOOKUP($B20,'[4]NUM9'!$G$2:$T$155,13,FALSE)</f>
        <v>2</v>
      </c>
      <c r="Q20" s="19">
        <f>SUM(E20:P20)</f>
        <v>15</v>
      </c>
      <c r="R20" s="19">
        <v>14</v>
      </c>
      <c r="S20" s="51">
        <f t="shared" si="0"/>
        <v>14</v>
      </c>
      <c r="T20" s="19">
        <f>VLOOKUP($B20,'[2]DEN9'!$G$2:$I$156,2,FALSE)</f>
        <v>16</v>
      </c>
      <c r="U20" s="52">
        <v>16</v>
      </c>
      <c r="V20" s="52">
        <v>16</v>
      </c>
      <c r="W20" s="53">
        <f>VLOOKUP($B20,'[4]DEN9'!$G$2:$I$157,2,FALSE)</f>
        <v>17</v>
      </c>
    </row>
    <row r="21" spans="1:23" s="82" customFormat="1" ht="13.5" thickBot="1">
      <c r="A21" s="163" t="s">
        <v>113</v>
      </c>
      <c r="B21" s="164"/>
      <c r="C21" s="45">
        <f>+D21/'Meta Corte Muni'!O57</f>
        <v>0.8626130864717021</v>
      </c>
      <c r="D21" s="20">
        <f>+Q21/W21</f>
        <v>0.8367346938775511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3</v>
      </c>
      <c r="H21" s="15">
        <f t="shared" si="2"/>
        <v>7</v>
      </c>
      <c r="I21" s="15">
        <f t="shared" si="2"/>
        <v>1</v>
      </c>
      <c r="J21" s="15">
        <f t="shared" si="2"/>
        <v>4</v>
      </c>
      <c r="K21" s="15">
        <f t="shared" si="2"/>
        <v>3</v>
      </c>
      <c r="L21" s="15">
        <f t="shared" si="2"/>
        <v>6</v>
      </c>
      <c r="M21" s="15">
        <f t="shared" si="2"/>
        <v>2</v>
      </c>
      <c r="N21" s="15">
        <f t="shared" si="2"/>
        <v>2</v>
      </c>
      <c r="O21" s="15">
        <f t="shared" si="2"/>
        <v>4</v>
      </c>
      <c r="P21" s="15">
        <f t="shared" si="2"/>
        <v>6</v>
      </c>
      <c r="Q21" s="105">
        <f t="shared" si="2"/>
        <v>41</v>
      </c>
      <c r="R21" s="15">
        <f t="shared" si="2"/>
        <v>55</v>
      </c>
      <c r="S21" s="15">
        <f t="shared" si="2"/>
        <v>55</v>
      </c>
      <c r="T21" s="15">
        <f t="shared" si="2"/>
        <v>49</v>
      </c>
      <c r="U21" s="15">
        <f t="shared" si="2"/>
        <v>49</v>
      </c>
      <c r="V21" s="15">
        <f t="shared" si="2"/>
        <v>49</v>
      </c>
      <c r="W21" s="15">
        <f>SUM(W17:W20)</f>
        <v>49</v>
      </c>
    </row>
    <row r="22" spans="2:23" s="87" customFormat="1" ht="12.75">
      <c r="B22" s="80" t="s">
        <v>114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17</v>
      </c>
      <c r="H22" s="88">
        <f t="shared" si="3"/>
        <v>11</v>
      </c>
      <c r="I22" s="88">
        <f t="shared" si="3"/>
        <v>13</v>
      </c>
      <c r="J22" s="88">
        <f t="shared" si="3"/>
        <v>14</v>
      </c>
      <c r="K22" s="88">
        <f t="shared" si="3"/>
        <v>10</v>
      </c>
      <c r="L22" s="88">
        <f t="shared" si="3"/>
        <v>11</v>
      </c>
      <c r="M22" s="88">
        <f t="shared" si="3"/>
        <v>5</v>
      </c>
      <c r="N22" s="88">
        <f t="shared" si="3"/>
        <v>3</v>
      </c>
      <c r="O22" s="88">
        <f t="shared" si="3"/>
        <v>11</v>
      </c>
      <c r="P22" s="88">
        <f t="shared" si="3"/>
        <v>9</v>
      </c>
      <c r="Q22" s="88">
        <f t="shared" si="3"/>
        <v>116</v>
      </c>
      <c r="R22" s="88">
        <f t="shared" si="3"/>
        <v>112</v>
      </c>
      <c r="S22" s="88">
        <f t="shared" si="3"/>
        <v>112</v>
      </c>
      <c r="T22" s="88">
        <f t="shared" si="3"/>
        <v>112</v>
      </c>
      <c r="U22" s="88">
        <f t="shared" si="3"/>
        <v>112</v>
      </c>
      <c r="V22" s="88">
        <f t="shared" si="3"/>
        <v>112</v>
      </c>
      <c r="W22" s="88">
        <f t="shared" si="3"/>
        <v>109</v>
      </c>
    </row>
  </sheetData>
  <sheetProtection/>
  <mergeCells count="11">
    <mergeCell ref="A21:B21"/>
    <mergeCell ref="A1:A10"/>
    <mergeCell ref="E2:Q9"/>
    <mergeCell ref="D1:D10"/>
    <mergeCell ref="E10:Q10"/>
    <mergeCell ref="C1:C11"/>
    <mergeCell ref="R10:W10"/>
    <mergeCell ref="R2:W9"/>
    <mergeCell ref="E1:W1"/>
    <mergeCell ref="B1:B10"/>
    <mergeCell ref="A16:B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10.7109375" style="0" customWidth="1"/>
    <col min="5" max="5" width="6.8515625" style="56" bestFit="1" customWidth="1"/>
    <col min="6" max="6" width="8.8515625" style="56" bestFit="1" customWidth="1"/>
    <col min="7" max="7" width="7.140625" style="56" bestFit="1" customWidth="1"/>
    <col min="8" max="11" width="6.140625" style="56" bestFit="1" customWidth="1"/>
    <col min="12" max="12" width="8.421875" style="56" bestFit="1" customWidth="1"/>
    <col min="13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74" t="s">
        <v>48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15" customHeight="1">
      <c r="A2" s="262"/>
      <c r="B2" s="259"/>
      <c r="C2" s="166"/>
      <c r="D2" s="218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184" t="s">
        <v>4</v>
      </c>
      <c r="S2" s="185"/>
    </row>
    <row r="3" spans="1:19" ht="15" customHeight="1">
      <c r="A3" s="262"/>
      <c r="B3" s="259"/>
      <c r="C3" s="166"/>
      <c r="D3" s="218"/>
      <c r="E3" s="266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186"/>
      <c r="S3" s="187"/>
    </row>
    <row r="4" spans="1:19" ht="15" customHeight="1">
      <c r="A4" s="262"/>
      <c r="B4" s="259"/>
      <c r="C4" s="166"/>
      <c r="D4" s="218"/>
      <c r="E4" s="266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186"/>
      <c r="S4" s="187"/>
    </row>
    <row r="5" spans="1:19" ht="15" customHeight="1">
      <c r="A5" s="262"/>
      <c r="B5" s="259"/>
      <c r="C5" s="166"/>
      <c r="D5" s="218"/>
      <c r="E5" s="266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186"/>
      <c r="S5" s="187"/>
    </row>
    <row r="6" spans="1:19" ht="15" customHeight="1">
      <c r="A6" s="262"/>
      <c r="B6" s="259"/>
      <c r="C6" s="166"/>
      <c r="D6" s="218"/>
      <c r="E6" s="266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186"/>
      <c r="S6" s="187"/>
    </row>
    <row r="7" spans="1:19" ht="15" customHeight="1">
      <c r="A7" s="262"/>
      <c r="B7" s="259"/>
      <c r="C7" s="166"/>
      <c r="D7" s="218"/>
      <c r="E7" s="266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186"/>
      <c r="S7" s="187"/>
    </row>
    <row r="8" spans="1:19" ht="15" customHeight="1">
      <c r="A8" s="262"/>
      <c r="B8" s="259"/>
      <c r="C8" s="166"/>
      <c r="D8" s="218"/>
      <c r="E8" s="266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186"/>
      <c r="S8" s="187"/>
    </row>
    <row r="9" spans="1:19" ht="15.75" customHeight="1" thickBot="1">
      <c r="A9" s="262"/>
      <c r="B9" s="259"/>
      <c r="C9" s="166"/>
      <c r="D9" s="218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188"/>
      <c r="S9" s="189"/>
    </row>
    <row r="10" spans="1:19" ht="57.75" customHeight="1" thickBot="1">
      <c r="A10" s="263"/>
      <c r="B10" s="260"/>
      <c r="C10" s="166"/>
      <c r="D10" s="219"/>
      <c r="E10" s="269" t="s">
        <v>49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6"/>
      <c r="R10" s="277" t="s">
        <v>127</v>
      </c>
      <c r="S10" s="277"/>
    </row>
    <row r="11" spans="1:19" ht="15.75" thickBot="1">
      <c r="A11" s="98"/>
      <c r="B11" s="98"/>
      <c r="C11" s="167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78"/>
      <c r="S11" s="278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VLOOKUP($B12,'[4]NUM10'!$G$2:$T$153,2,FALSE)</f>
        <v>25</v>
      </c>
      <c r="F12" s="85">
        <f>VLOOKUP($B12,'[4]NUM10'!$G$2:$T$153,3,FALSE)</f>
        <v>24</v>
      </c>
      <c r="G12" s="85">
        <f>VLOOKUP($B12,'[4]NUM10'!$G$2:$T$153,4,FALSE)</f>
        <v>5</v>
      </c>
      <c r="H12" s="85">
        <f>VLOOKUP($B12,'[4]NUM10'!$G$2:$T$153,5,FALSE)</f>
        <v>7</v>
      </c>
      <c r="I12" s="85">
        <f>VLOOKUP($B12,'[4]NUM10'!$G$2:$T$153,6,FALSE)</f>
        <v>3</v>
      </c>
      <c r="J12" s="85">
        <f>VLOOKUP($B12,'[4]NUM10'!$G$2:$T$153,7,FALSE)</f>
        <v>10</v>
      </c>
      <c r="K12" s="85">
        <f>VLOOKUP($B12,'[4]NUM10'!$G$2:$T$153,8,FALSE)</f>
        <v>11</v>
      </c>
      <c r="L12" s="85">
        <f>VLOOKUP($B12,'[4]NUM10'!$G$2:$T$153,9,FALSE)</f>
        <v>18</v>
      </c>
      <c r="M12" s="85">
        <f>VLOOKUP($B12,'[4]NUM10'!$G$2:$T$153,10,FALSE)</f>
        <v>6</v>
      </c>
      <c r="N12" s="85">
        <f>VLOOKUP($B12,'[4]NUM10'!$G$2:$T$153,11,FALSE)</f>
        <v>5</v>
      </c>
      <c r="O12" s="85">
        <f>VLOOKUP($B12,'[4]NUM10'!$G$2:$T$153,12,FALSE)</f>
        <v>5</v>
      </c>
      <c r="P12" s="90">
        <f>VLOOKUP($B12,'[4]NUM10'!$G$2:$T$153,13,FALSE)</f>
        <v>10</v>
      </c>
      <c r="Q12" s="19">
        <f>SUM(E12:P12)</f>
        <v>129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VLOOKUP($B13,'[4]NUM10'!$G$2:$T$153,2,FALSE)</f>
        <v>22</v>
      </c>
      <c r="F13" s="85">
        <f>VLOOKUP($B13,'[4]NUM10'!$G$2:$T$153,3,FALSE)</f>
        <v>10</v>
      </c>
      <c r="G13" s="85">
        <f>VLOOKUP($B13,'[4]NUM10'!$G$2:$T$153,4,FALSE)</f>
        <v>16</v>
      </c>
      <c r="H13" s="85">
        <f>VLOOKUP($B13,'[4]NUM10'!$G$2:$T$153,5,FALSE)</f>
        <v>7</v>
      </c>
      <c r="I13" s="85">
        <f>VLOOKUP($B13,'[4]NUM10'!$G$2:$T$153,6,FALSE)</f>
        <v>15</v>
      </c>
      <c r="J13" s="85">
        <f>VLOOKUP($B13,'[4]NUM10'!$G$2:$T$153,7,FALSE)</f>
        <v>4</v>
      </c>
      <c r="K13" s="85">
        <f>VLOOKUP($B13,'[4]NUM10'!$G$2:$T$153,8,FALSE)</f>
        <v>10</v>
      </c>
      <c r="L13" s="85">
        <f>VLOOKUP($B13,'[4]NUM10'!$G$2:$T$153,9,FALSE)</f>
        <v>6</v>
      </c>
      <c r="M13" s="85">
        <f>VLOOKUP($B13,'[4]NUM10'!$G$2:$T$153,10,FALSE)</f>
        <v>2</v>
      </c>
      <c r="N13" s="85">
        <f>VLOOKUP($B13,'[4]NUM10'!$G$2:$T$153,11,FALSE)</f>
        <v>11</v>
      </c>
      <c r="O13" s="85">
        <f>VLOOKUP($B13,'[4]NUM10'!$G$2:$T$153,12,FALSE)</f>
        <v>5</v>
      </c>
      <c r="P13" s="90">
        <f>VLOOKUP($B13,'[4]NUM10'!$G$2:$T$153,13,FALSE)</f>
        <v>4</v>
      </c>
      <c r="Q13" s="19">
        <f>SUM(E13:P13)</f>
        <v>112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VLOOKUP($B14,'[4]NUM10'!$G$2:$T$153,2,FALSE)</f>
        <v>10</v>
      </c>
      <c r="F14" s="85">
        <f>VLOOKUP($B14,'[4]NUM10'!$G$2:$T$153,3,FALSE)</f>
        <v>4</v>
      </c>
      <c r="G14" s="85">
        <f>VLOOKUP($B14,'[4]NUM10'!$G$2:$T$153,4,FALSE)</f>
        <v>2</v>
      </c>
      <c r="H14" s="85">
        <f>VLOOKUP($B14,'[4]NUM10'!$G$2:$T$153,5,FALSE)</f>
        <v>4</v>
      </c>
      <c r="I14" s="85">
        <f>VLOOKUP($B14,'[4]NUM10'!$G$2:$T$153,6,FALSE)</f>
        <v>4</v>
      </c>
      <c r="J14" s="85">
        <f>VLOOKUP($B14,'[4]NUM10'!$G$2:$T$153,7,FALSE)</f>
        <v>4</v>
      </c>
      <c r="K14" s="85">
        <f>VLOOKUP($B14,'[4]NUM10'!$G$2:$T$153,8,FALSE)</f>
        <v>4</v>
      </c>
      <c r="L14" s="85">
        <f>VLOOKUP($B14,'[4]NUM10'!$G$2:$T$153,9,FALSE)</f>
        <v>5</v>
      </c>
      <c r="M14" s="85">
        <f>VLOOKUP($B14,'[4]NUM10'!$G$2:$T$153,10,FALSE)</f>
        <v>0</v>
      </c>
      <c r="N14" s="85">
        <f>VLOOKUP($B14,'[4]NUM10'!$G$2:$T$153,11,FALSE)</f>
        <v>5</v>
      </c>
      <c r="O14" s="85">
        <f>VLOOKUP($B14,'[4]NUM10'!$G$2:$T$153,12,FALSE)</f>
        <v>5</v>
      </c>
      <c r="P14" s="90">
        <f>VLOOKUP($B14,'[4]NUM10'!$G$2:$T$153,13,FALSE)</f>
        <v>2</v>
      </c>
      <c r="Q14" s="19">
        <f>SUM(E14:P14)</f>
        <v>49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VLOOKUP($B15,'[4]NUM10'!$G$2:$T$153,2,FALSE)</f>
        <v>19</v>
      </c>
      <c r="F15" s="85">
        <f>VLOOKUP($B15,'[4]NUM10'!$G$2:$T$153,3,FALSE)</f>
        <v>7</v>
      </c>
      <c r="G15" s="85">
        <f>VLOOKUP($B15,'[4]NUM10'!$G$2:$T$153,4,FALSE)</f>
        <v>11</v>
      </c>
      <c r="H15" s="85">
        <f>VLOOKUP($B15,'[4]NUM10'!$G$2:$T$153,5,FALSE)</f>
        <v>6</v>
      </c>
      <c r="I15" s="85">
        <f>VLOOKUP($B15,'[4]NUM10'!$G$2:$T$153,6,FALSE)</f>
        <v>7</v>
      </c>
      <c r="J15" s="85">
        <f>VLOOKUP($B15,'[4]NUM10'!$G$2:$T$153,7,FALSE)</f>
        <v>6</v>
      </c>
      <c r="K15" s="85">
        <f>VLOOKUP($B15,'[4]NUM10'!$G$2:$T$153,8,FALSE)</f>
        <v>5</v>
      </c>
      <c r="L15" s="85">
        <f>VLOOKUP($B15,'[4]NUM10'!$G$2:$T$153,9,FALSE)</f>
        <v>6</v>
      </c>
      <c r="M15" s="85">
        <f>VLOOKUP($B15,'[4]NUM10'!$G$2:$T$153,10,FALSE)</f>
        <v>1</v>
      </c>
      <c r="N15" s="85">
        <f>VLOOKUP($B15,'[4]NUM10'!$G$2:$T$153,11,FALSE)</f>
        <v>8</v>
      </c>
      <c r="O15" s="85">
        <f>VLOOKUP($B15,'[4]NUM10'!$G$2:$T$153,12,FALSE)</f>
        <v>3</v>
      </c>
      <c r="P15" s="90">
        <f>VLOOKUP($B15,'[4]NUM10'!$G$2:$T$153,13,FALSE)</f>
        <v>1</v>
      </c>
      <c r="Q15" s="19">
        <f>SUM(E15:P15)</f>
        <v>80</v>
      </c>
    </row>
    <row r="16" spans="1:20" s="74" customFormat="1" ht="18" customHeight="1" thickBot="1">
      <c r="A16" s="163" t="s">
        <v>112</v>
      </c>
      <c r="B16" s="164"/>
      <c r="C16" s="45">
        <f>+D16/'Meta Corte Muni'!P56</f>
        <v>0.7078460913025802</v>
      </c>
      <c r="D16" s="21">
        <f>+Q16/R16</f>
        <v>0.37515842839036756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34</v>
      </c>
      <c r="H16" s="86">
        <f t="shared" si="0"/>
        <v>24</v>
      </c>
      <c r="I16" s="86">
        <f t="shared" si="0"/>
        <v>29</v>
      </c>
      <c r="J16" s="86">
        <f t="shared" si="0"/>
        <v>24</v>
      </c>
      <c r="K16" s="86">
        <f t="shared" si="0"/>
        <v>30</v>
      </c>
      <c r="L16" s="86">
        <f t="shared" si="0"/>
        <v>35</v>
      </c>
      <c r="M16" s="86">
        <f t="shared" si="0"/>
        <v>9</v>
      </c>
      <c r="N16" s="86">
        <f t="shared" si="0"/>
        <v>29</v>
      </c>
      <c r="O16" s="86">
        <f t="shared" si="0"/>
        <v>18</v>
      </c>
      <c r="P16" s="86">
        <f t="shared" si="0"/>
        <v>17</v>
      </c>
      <c r="Q16" s="15">
        <f>SUM(Q12:Q15)</f>
        <v>370</v>
      </c>
      <c r="R16" s="270">
        <f>3945/4</f>
        <v>986.25</v>
      </c>
      <c r="S16" s="271"/>
      <c r="T16" s="10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VLOOKUP($B17,'[4]NUM10'!$G$2:$T$153,2,FALSE)</f>
        <v>44</v>
      </c>
      <c r="F17" s="85">
        <f>VLOOKUP($B17,'[4]NUM10'!$G$2:$T$153,3,FALSE)</f>
        <v>16</v>
      </c>
      <c r="G17" s="85">
        <f>VLOOKUP($B17,'[4]NUM10'!$G$2:$T$153,4,FALSE)</f>
        <v>33</v>
      </c>
      <c r="H17" s="85">
        <f>VLOOKUP($B17,'[4]NUM10'!$G$2:$T$153,5,FALSE)</f>
        <v>15</v>
      </c>
      <c r="I17" s="85">
        <f>VLOOKUP($B17,'[4]NUM10'!$G$2:$T$153,6,FALSE)</f>
        <v>44</v>
      </c>
      <c r="J17" s="85">
        <f>VLOOKUP($B17,'[4]NUM10'!$G$2:$T$153,7,FALSE)</f>
        <v>18</v>
      </c>
      <c r="K17" s="85">
        <f>VLOOKUP($B17,'[4]NUM10'!$G$2:$T$153,8,FALSE)</f>
        <v>23</v>
      </c>
      <c r="L17" s="85">
        <f>VLOOKUP($B17,'[4]NUM10'!$G$2:$T$153,9,FALSE)</f>
        <v>22</v>
      </c>
      <c r="M17" s="85">
        <f>VLOOKUP($B17,'[4]NUM10'!$G$2:$T$153,10,FALSE)</f>
        <v>26</v>
      </c>
      <c r="N17" s="85">
        <f>VLOOKUP($B17,'[4]NUM10'!$G$2:$T$153,11,FALSE)</f>
        <v>59</v>
      </c>
      <c r="O17" s="85">
        <f>VLOOKUP($B17,'[4]NUM10'!$G$2:$T$153,12,FALSE)</f>
        <v>40</v>
      </c>
      <c r="P17" s="90">
        <f>VLOOKUP($B17,'[4]NUM10'!$G$2:$T$153,13,FALSE)</f>
        <v>22</v>
      </c>
      <c r="Q17" s="19">
        <f>SUM(E17:P17)</f>
        <v>362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VLOOKUP($B18,'[4]NUM10'!$G$2:$T$153,2,FALSE)</f>
        <v>4</v>
      </c>
      <c r="F18" s="85">
        <f>VLOOKUP($B18,'[4]NUM10'!$G$2:$T$153,3,FALSE)</f>
        <v>0</v>
      </c>
      <c r="G18" s="85">
        <f>VLOOKUP($B18,'[4]NUM10'!$G$2:$T$153,4,FALSE)</f>
        <v>0</v>
      </c>
      <c r="H18" s="85">
        <f>VLOOKUP($B18,'[4]NUM10'!$G$2:$T$153,5,FALSE)</f>
        <v>0</v>
      </c>
      <c r="I18" s="85">
        <f>VLOOKUP($B18,'[4]NUM10'!$G$2:$T$153,6,FALSE)</f>
        <v>3</v>
      </c>
      <c r="J18" s="85">
        <f>VLOOKUP($B18,'[4]NUM10'!$G$2:$T$153,7,FALSE)</f>
        <v>5</v>
      </c>
      <c r="K18" s="85">
        <f>VLOOKUP($B18,'[4]NUM10'!$G$2:$T$153,8,FALSE)</f>
        <v>16</v>
      </c>
      <c r="L18" s="85">
        <f>VLOOKUP($B18,'[4]NUM10'!$G$2:$T$153,9,FALSE)</f>
        <v>3</v>
      </c>
      <c r="M18" s="85">
        <f>VLOOKUP($B18,'[4]NUM10'!$G$2:$T$153,10,FALSE)</f>
        <v>4</v>
      </c>
      <c r="N18" s="85">
        <f>VLOOKUP($B18,'[4]NUM10'!$G$2:$T$153,11,FALSE)</f>
        <v>6</v>
      </c>
      <c r="O18" s="85">
        <f>VLOOKUP($B18,'[4]NUM10'!$G$2:$T$153,12,FALSE)</f>
        <v>6</v>
      </c>
      <c r="P18" s="90">
        <f>VLOOKUP($B18,'[4]NUM10'!$G$2:$T$153,13,FALSE)</f>
        <v>2</v>
      </c>
      <c r="Q18" s="19">
        <f>SUM(E18:P18)</f>
        <v>49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VLOOKUP($B19,'[4]NUM10'!$G$2:$T$153,2,FALSE)</f>
        <v>0</v>
      </c>
      <c r="F19" s="85">
        <f>VLOOKUP($B19,'[4]NUM10'!$G$2:$T$153,3,FALSE)</f>
        <v>2</v>
      </c>
      <c r="G19" s="85">
        <f>VLOOKUP($B19,'[4]NUM10'!$G$2:$T$153,4,FALSE)</f>
        <v>0</v>
      </c>
      <c r="H19" s="85">
        <f>VLOOKUP($B19,'[4]NUM10'!$G$2:$T$153,5,FALSE)</f>
        <v>1</v>
      </c>
      <c r="I19" s="85">
        <f>VLOOKUP($B19,'[4]NUM10'!$G$2:$T$153,6,FALSE)</f>
        <v>0</v>
      </c>
      <c r="J19" s="85">
        <f>VLOOKUP($B19,'[4]NUM10'!$G$2:$T$153,7,FALSE)</f>
        <v>1</v>
      </c>
      <c r="K19" s="85">
        <f>VLOOKUP($B19,'[4]NUM10'!$G$2:$T$153,8,FALSE)</f>
        <v>6</v>
      </c>
      <c r="L19" s="85">
        <f>VLOOKUP($B19,'[4]NUM10'!$G$2:$T$153,9,FALSE)</f>
        <v>0</v>
      </c>
      <c r="M19" s="85">
        <f>VLOOKUP($B19,'[4]NUM10'!$G$2:$T$153,10,FALSE)</f>
        <v>6</v>
      </c>
      <c r="N19" s="85">
        <f>VLOOKUP($B19,'[4]NUM10'!$G$2:$T$153,11,FALSE)</f>
        <v>1</v>
      </c>
      <c r="O19" s="85">
        <f>VLOOKUP($B19,'[4]NUM10'!$G$2:$T$153,12,FALSE)</f>
        <v>0</v>
      </c>
      <c r="P19" s="90">
        <f>VLOOKUP($B19,'[4]NUM10'!$G$2:$T$153,13,FALSE)</f>
        <v>1</v>
      </c>
      <c r="Q19" s="19">
        <f>SUM(E19:P19)</f>
        <v>18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VLOOKUP($B20,'[4]NUM10'!$G$2:$T$153,2,FALSE)</f>
        <v>1</v>
      </c>
      <c r="F20" s="85">
        <f>VLOOKUP($B20,'[4]NUM10'!$G$2:$T$153,3,FALSE)</f>
        <v>2</v>
      </c>
      <c r="G20" s="85">
        <f>VLOOKUP($B20,'[4]NUM10'!$G$2:$T$153,4,FALSE)</f>
        <v>4</v>
      </c>
      <c r="H20" s="85">
        <f>VLOOKUP($B20,'[4]NUM10'!$G$2:$T$153,5,FALSE)</f>
        <v>5</v>
      </c>
      <c r="I20" s="85">
        <f>VLOOKUP($B20,'[4]NUM10'!$G$2:$T$153,6,FALSE)</f>
        <v>6</v>
      </c>
      <c r="J20" s="85">
        <f>VLOOKUP($B20,'[4]NUM10'!$G$2:$T$153,7,FALSE)</f>
        <v>9</v>
      </c>
      <c r="K20" s="85">
        <f>VLOOKUP($B20,'[4]NUM10'!$G$2:$T$153,8,FALSE)</f>
        <v>12</v>
      </c>
      <c r="L20" s="85">
        <f>VLOOKUP($B20,'[4]NUM10'!$G$2:$T$153,9,FALSE)</f>
        <v>13</v>
      </c>
      <c r="M20" s="85">
        <f>VLOOKUP($B20,'[4]NUM10'!$G$2:$T$153,10,FALSE)</f>
        <v>12</v>
      </c>
      <c r="N20" s="85">
        <f>VLOOKUP($B20,'[4]NUM10'!$G$2:$T$153,11,FALSE)</f>
        <v>4</v>
      </c>
      <c r="O20" s="85">
        <f>VLOOKUP($B20,'[4]NUM10'!$G$2:$T$153,12,FALSE)</f>
        <v>20</v>
      </c>
      <c r="P20" s="90">
        <f>VLOOKUP($B20,'[4]NUM10'!$G$2:$T$153,13,FALSE)</f>
        <v>19</v>
      </c>
      <c r="Q20" s="19">
        <f>SUM(E20:P20)</f>
        <v>107</v>
      </c>
    </row>
    <row r="21" spans="1:19" s="82" customFormat="1" ht="13.5" thickBot="1">
      <c r="A21" s="163" t="s">
        <v>113</v>
      </c>
      <c r="B21" s="164"/>
      <c r="C21" s="45">
        <f>+D21/'Meta Corte Muni'!P57</f>
        <v>0.7677983096977511</v>
      </c>
      <c r="D21" s="21">
        <f>+Q21/R21</f>
        <v>0.46067898581865063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37</v>
      </c>
      <c r="H21" s="15">
        <f t="shared" si="1"/>
        <v>21</v>
      </c>
      <c r="I21" s="15">
        <f t="shared" si="1"/>
        <v>53</v>
      </c>
      <c r="J21" s="15">
        <f t="shared" si="1"/>
        <v>33</v>
      </c>
      <c r="K21" s="15">
        <f t="shared" si="1"/>
        <v>57</v>
      </c>
      <c r="L21" s="15">
        <f t="shared" si="1"/>
        <v>38</v>
      </c>
      <c r="M21" s="15">
        <f t="shared" si="1"/>
        <v>48</v>
      </c>
      <c r="N21" s="15">
        <f t="shared" si="1"/>
        <v>70</v>
      </c>
      <c r="O21" s="15">
        <f t="shared" si="1"/>
        <v>66</v>
      </c>
      <c r="P21" s="15">
        <f t="shared" si="1"/>
        <v>44</v>
      </c>
      <c r="Q21" s="15">
        <f>SUM(Q17:Q20)</f>
        <v>536</v>
      </c>
      <c r="R21" s="272">
        <f>4654/4</f>
        <v>1163.5</v>
      </c>
      <c r="S21" s="273"/>
    </row>
    <row r="22" spans="2:19" s="74" customFormat="1" ht="12.75">
      <c r="B22" s="80" t="s">
        <v>114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71</v>
      </c>
      <c r="H22" s="90">
        <f t="shared" si="2"/>
        <v>45</v>
      </c>
      <c r="I22" s="90">
        <f t="shared" si="2"/>
        <v>82</v>
      </c>
      <c r="J22" s="90">
        <f t="shared" si="2"/>
        <v>57</v>
      </c>
      <c r="K22" s="90">
        <f t="shared" si="2"/>
        <v>87</v>
      </c>
      <c r="L22" s="90">
        <f t="shared" si="2"/>
        <v>73</v>
      </c>
      <c r="M22" s="90">
        <f t="shared" si="2"/>
        <v>57</v>
      </c>
      <c r="N22" s="90">
        <f t="shared" si="2"/>
        <v>99</v>
      </c>
      <c r="O22" s="90">
        <f t="shared" si="2"/>
        <v>84</v>
      </c>
      <c r="P22" s="90">
        <f t="shared" si="2"/>
        <v>61</v>
      </c>
      <c r="Q22" s="90">
        <f t="shared" si="2"/>
        <v>906</v>
      </c>
      <c r="R22" s="204">
        <f>+R21+R16</f>
        <v>2149.75</v>
      </c>
      <c r="S22" s="204"/>
    </row>
    <row r="24" ht="15">
      <c r="B24" s="46"/>
    </row>
  </sheetData>
  <sheetProtection/>
  <mergeCells count="14">
    <mergeCell ref="R2:S9"/>
    <mergeCell ref="E10:Q10"/>
    <mergeCell ref="R10:S11"/>
    <mergeCell ref="D1:D10"/>
    <mergeCell ref="C1:C11"/>
    <mergeCell ref="R22:S22"/>
    <mergeCell ref="R16:S16"/>
    <mergeCell ref="R21:S21"/>
    <mergeCell ref="A16:B16"/>
    <mergeCell ref="A21:B21"/>
    <mergeCell ref="A1:A10"/>
    <mergeCell ref="B1:B10"/>
    <mergeCell ref="E1:S1"/>
    <mergeCell ref="E2:Q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6.421875" style="56" bestFit="1" customWidth="1"/>
    <col min="12" max="12" width="8.57421875" style="56" bestFit="1" customWidth="1"/>
    <col min="13" max="13" width="6.8515625" style="56" bestFit="1" customWidth="1"/>
    <col min="14" max="14" width="7.8515625" style="56" bestFit="1" customWidth="1"/>
    <col min="15" max="15" width="5.8515625" style="56" bestFit="1" customWidth="1"/>
    <col min="16" max="16" width="5.7109375" style="56" bestFit="1" customWidth="1"/>
    <col min="17" max="17" width="7.8515625" style="56" bestFit="1" customWidth="1"/>
    <col min="18" max="18" width="8.140625" style="56" bestFit="1" customWidth="1"/>
    <col min="19" max="19" width="7.421875" style="56" bestFit="1" customWidth="1"/>
    <col min="20" max="20" width="7.57421875" style="56" bestFit="1" customWidth="1"/>
    <col min="21" max="21" width="7.7109375" style="56" bestFit="1" customWidth="1"/>
    <col min="22" max="22" width="6.8515625" style="56" bestFit="1" customWidth="1"/>
    <col min="23" max="23" width="8.00390625" style="56" customWidth="1"/>
    <col min="24" max="24" width="6.421875" style="56" bestFit="1" customWidth="1"/>
    <col min="25" max="25" width="8.57421875" style="56" bestFit="1" customWidth="1"/>
    <col min="26" max="26" width="6.8515625" style="56" bestFit="1" customWidth="1"/>
    <col min="27" max="27" width="7.8515625" style="56" bestFit="1" customWidth="1"/>
    <col min="28" max="28" width="5.8515625" style="56" bestFit="1" customWidth="1"/>
    <col min="29" max="29" width="5.7109375" style="56" bestFit="1" customWidth="1"/>
    <col min="30" max="30" width="7.8515625" style="56" bestFit="1" customWidth="1"/>
    <col min="31" max="31" width="8.140625" style="56" bestFit="1" customWidth="1"/>
    <col min="32" max="32" width="7.421875" style="56" bestFit="1" customWidth="1"/>
    <col min="33" max="33" width="7.57421875" style="56" bestFit="1" customWidth="1"/>
    <col min="34" max="34" width="7.7109375" style="56" bestFit="1" customWidth="1"/>
    <col min="35" max="35" width="6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82" t="s">
        <v>69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4"/>
    </row>
    <row r="2" spans="1:39" ht="15" customHeight="1" thickTop="1">
      <c r="A2" s="262"/>
      <c r="B2" s="259"/>
      <c r="C2" s="166"/>
      <c r="D2" s="218"/>
      <c r="E2" s="247" t="s">
        <v>3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  <c r="AK2" s="251" t="s">
        <v>4</v>
      </c>
      <c r="AL2" s="251"/>
      <c r="AM2" s="285"/>
    </row>
    <row r="3" spans="1:39" ht="15" customHeight="1">
      <c r="A3" s="262"/>
      <c r="B3" s="259"/>
      <c r="C3" s="166"/>
      <c r="D3" s="218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  <c r="AK3" s="251"/>
      <c r="AL3" s="251"/>
      <c r="AM3" s="285"/>
    </row>
    <row r="4" spans="1:39" ht="15" customHeight="1">
      <c r="A4" s="262"/>
      <c r="B4" s="259"/>
      <c r="C4" s="166"/>
      <c r="D4" s="218"/>
      <c r="E4" s="25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K4" s="251"/>
      <c r="AL4" s="251"/>
      <c r="AM4" s="285"/>
    </row>
    <row r="5" spans="1:39" ht="15" customHeight="1">
      <c r="A5" s="262"/>
      <c r="B5" s="259"/>
      <c r="C5" s="166"/>
      <c r="D5" s="218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251"/>
      <c r="AL5" s="251"/>
      <c r="AM5" s="285"/>
    </row>
    <row r="6" spans="1:39" ht="15" customHeight="1">
      <c r="A6" s="262"/>
      <c r="B6" s="259"/>
      <c r="C6" s="166"/>
      <c r="D6" s="218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  <c r="AK6" s="251"/>
      <c r="AL6" s="251"/>
      <c r="AM6" s="285"/>
    </row>
    <row r="7" spans="1:39" ht="15" customHeight="1">
      <c r="A7" s="262"/>
      <c r="B7" s="259"/>
      <c r="C7" s="166"/>
      <c r="D7" s="218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2"/>
      <c r="AK7" s="251"/>
      <c r="AL7" s="251"/>
      <c r="AM7" s="285"/>
    </row>
    <row r="8" spans="1:39" ht="15" customHeight="1">
      <c r="A8" s="262"/>
      <c r="B8" s="259"/>
      <c r="C8" s="166"/>
      <c r="D8" s="218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2"/>
      <c r="AK8" s="251"/>
      <c r="AL8" s="251"/>
      <c r="AM8" s="285"/>
    </row>
    <row r="9" spans="1:39" ht="15.75" customHeight="1" thickBot="1">
      <c r="A9" s="262"/>
      <c r="B9" s="259"/>
      <c r="C9" s="166"/>
      <c r="D9" s="218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5"/>
      <c r="AK9" s="268"/>
      <c r="AL9" s="268"/>
      <c r="AM9" s="286"/>
    </row>
    <row r="10" spans="1:39" ht="57.75" customHeight="1" thickBot="1" thickTop="1">
      <c r="A10" s="263"/>
      <c r="B10" s="260"/>
      <c r="C10" s="166"/>
      <c r="D10" s="219"/>
      <c r="E10" s="220" t="s">
        <v>70</v>
      </c>
      <c r="F10" s="221"/>
      <c r="G10" s="221"/>
      <c r="H10" s="221"/>
      <c r="I10" s="221"/>
      <c r="J10" s="246"/>
      <c r="K10" s="269" t="s">
        <v>71</v>
      </c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79" t="s">
        <v>101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80" t="s">
        <v>76</v>
      </c>
      <c r="AL10" s="280" t="s">
        <v>128</v>
      </c>
      <c r="AM10" s="280" t="s">
        <v>129</v>
      </c>
    </row>
    <row r="11" spans="1:39" ht="24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  <c r="AL11" s="281"/>
      <c r="AM11" s="281"/>
    </row>
    <row r="12" spans="1:36" ht="15.75" thickBot="1">
      <c r="A12" s="1" t="s">
        <v>102</v>
      </c>
      <c r="B12" s="11" t="s">
        <v>103</v>
      </c>
      <c r="C12" s="75"/>
      <c r="D12" s="11"/>
      <c r="E12" s="19">
        <v>55</v>
      </c>
      <c r="F12" s="51">
        <f>+E12+(K12+L12+M12)-(X12+Y12+Z12)</f>
        <v>56</v>
      </c>
      <c r="G12" s="19">
        <f>VLOOKUP($B12,'[2]NUM11'!$G$2:$I$138,2,FALSE)</f>
        <v>58</v>
      </c>
      <c r="H12" s="52">
        <f>+G12+(Q12+R12)-(AD12+AE12)</f>
        <v>59</v>
      </c>
      <c r="I12" s="52">
        <f>+G12+(Q12+R12+S12+T12)-(AD12+AE12+AF12+AG12)</f>
        <v>59</v>
      </c>
      <c r="J12" s="53">
        <f>VLOOKUP($B12,'[4]NUM11'!$G$2:$I$143,3,FALSE)</f>
        <v>64</v>
      </c>
      <c r="K12" s="67">
        <f>VLOOKUP($B12,'[3]ACT NUM11'!$G$2:$S$106,2,FALSE)</f>
        <v>0</v>
      </c>
      <c r="L12" s="67">
        <f>VLOOKUP($B12,'[3]ACT NUM11'!$G$2:$S$106,3,FALSE)</f>
        <v>0</v>
      </c>
      <c r="M12" s="67">
        <f>VLOOKUP($B12,'[3]ACT NUM11'!$G$2:$S$106,4,FALSE)</f>
        <v>1</v>
      </c>
      <c r="N12" s="67">
        <f>VLOOKUP($B12,'[3]ACT NUM11'!$G$2:$S$106,5,FALSE)</f>
        <v>0</v>
      </c>
      <c r="O12" s="67">
        <f>VLOOKUP($B12,'[3]ACT NUM11'!$G$2:$S$106,6,FALSE)</f>
        <v>1</v>
      </c>
      <c r="P12" s="67">
        <f>VLOOKUP($B12,'[3]ACT NUM11'!$G$2:$S$106,7,FALSE)</f>
        <v>1</v>
      </c>
      <c r="Q12" s="67">
        <f>VLOOKUP($B12,'[3]ACT NUM11'!$G$2:$S$106,8,FALSE)</f>
        <v>0</v>
      </c>
      <c r="R12" s="67">
        <f>VLOOKUP($B12,'[3]ACT NUM11'!$G$2:$S$106,9,FALSE)</f>
        <v>1</v>
      </c>
      <c r="S12" s="67">
        <f>VLOOKUP($B12,'[3]ACT NUM11'!$G$2:$S$106,10,FALSE)</f>
        <v>0</v>
      </c>
      <c r="T12" s="67">
        <f>VLOOKUP($B12,'[3]ACT NUM11'!$G$2:$S$106,11,FALSE)</f>
        <v>0</v>
      </c>
      <c r="U12" s="67">
        <f>VLOOKUP($B12,'[3]ACT NUM11'!$G$2:$S$106,12,FALSE)</f>
        <v>0</v>
      </c>
      <c r="V12" s="67"/>
      <c r="W12" s="19">
        <f>SUM(K12:V12)</f>
        <v>4</v>
      </c>
      <c r="X12" s="54">
        <f>VLOOKUP($B12,'[3]ACT NUM11'!$AB$2:$AN$40,2,FALSE)</f>
        <v>0</v>
      </c>
      <c r="Y12" s="54">
        <f>VLOOKUP($B12,'[3]ACT NUM11'!$AB$2:$AN$40,3,FALSE)</f>
        <v>0</v>
      </c>
      <c r="Z12" s="54">
        <f>VLOOKUP($B12,'[3]ACT NUM11'!$AB$2:$AN$40,4,FALSE)</f>
        <v>0</v>
      </c>
      <c r="AA12" s="54">
        <f>VLOOKUP($B12,'[3]ACT NUM11'!$AB$2:$AN$40,5,FALSE)</f>
        <v>0</v>
      </c>
      <c r="AB12" s="54">
        <f>VLOOKUP($B12,'[3]ACT NUM11'!$AB$2:$AN$40,6,FALSE)</f>
        <v>0</v>
      </c>
      <c r="AC12" s="54">
        <f>VLOOKUP($B12,'[3]ACT NUM11'!$AB$2:$AN$40,7,FALSE)</f>
        <v>3</v>
      </c>
      <c r="AD12" s="54">
        <f>VLOOKUP($B12,'[3]ACT NUM11'!$AB$2:$AN$40,8,FALSE)</f>
        <v>0</v>
      </c>
      <c r="AE12" s="54">
        <f>VLOOKUP($B12,'[3]ACT NUM11'!$AB$2:$AN$40,9,FALSE)</f>
        <v>0</v>
      </c>
      <c r="AF12" s="54">
        <f>VLOOKUP($B12,'[3]ACT NUM11'!$AB$2:$AN$40,10,FALSE)</f>
        <v>0</v>
      </c>
      <c r="AG12" s="54">
        <f>VLOOKUP($B12,'[3]ACT NUM11'!$AB$2:$AN$40,11,FALSE)</f>
        <v>0</v>
      </c>
      <c r="AH12" s="54">
        <f>VLOOKUP($B12,'[3]ACT NUM11'!$AB$2:$AN$40,12,FALSE)</f>
        <v>0</v>
      </c>
      <c r="AI12" s="54"/>
      <c r="AJ12" s="19">
        <f>SUM(X12:AI12)</f>
        <v>3</v>
      </c>
    </row>
    <row r="13" spans="1:36" ht="15.75" thickBot="1">
      <c r="A13" s="1" t="s">
        <v>102</v>
      </c>
      <c r="B13" s="11" t="s">
        <v>104</v>
      </c>
      <c r="C13" s="75"/>
      <c r="D13" s="11"/>
      <c r="E13" s="19">
        <v>58</v>
      </c>
      <c r="F13" s="51">
        <f>+E13+(K13+L13+M13)-(X13+Y13+Z13)</f>
        <v>59</v>
      </c>
      <c r="G13" s="19">
        <f>VLOOKUP($B13,'[2]NUM11'!$G$2:$I$138,2,FALSE)</f>
        <v>58</v>
      </c>
      <c r="H13" s="52">
        <f>+G13+(Q13+R13)-(AD13+AE13)</f>
        <v>58</v>
      </c>
      <c r="I13" s="52">
        <f aca="true" t="shared" si="0" ref="I13:I20">+G13+(Q13+R13+S13+T13)-(AD13+AE13+AF13+AG13)</f>
        <v>58</v>
      </c>
      <c r="J13" s="53">
        <f>VLOOKUP($B13,'[4]NUM11'!$G$2:$I$143,3,FALSE)</f>
        <v>47</v>
      </c>
      <c r="K13" s="67">
        <f>VLOOKUP($B13,'[3]ACT NUM11'!$G$2:$S$106,2,FALSE)</f>
        <v>0</v>
      </c>
      <c r="L13" s="67">
        <f>VLOOKUP($B13,'[3]ACT NUM11'!$G$2:$S$106,3,FALSE)</f>
        <v>0</v>
      </c>
      <c r="M13" s="67">
        <f>VLOOKUP($B13,'[3]ACT NUM11'!$G$2:$S$106,4,FALSE)</f>
        <v>1</v>
      </c>
      <c r="N13" s="67">
        <f>VLOOKUP($B13,'[3]ACT NUM11'!$G$2:$S$106,5,FALSE)</f>
        <v>0</v>
      </c>
      <c r="O13" s="67">
        <f>VLOOKUP($B13,'[3]ACT NUM11'!$G$2:$S$106,6,FALSE)</f>
        <v>1</v>
      </c>
      <c r="P13" s="67">
        <f>VLOOKUP($B13,'[3]ACT NUM11'!$G$2:$S$106,7,FALSE)</f>
        <v>0</v>
      </c>
      <c r="Q13" s="67">
        <f>VLOOKUP($B13,'[3]ACT NUM11'!$G$2:$S$106,8,FALSE)</f>
        <v>3</v>
      </c>
      <c r="R13" s="67">
        <f>VLOOKUP($B13,'[3]ACT NUM11'!$G$2:$S$106,9,FALSE)</f>
        <v>1</v>
      </c>
      <c r="S13" s="67">
        <f>VLOOKUP($B13,'[3]ACT NUM11'!$G$2:$S$106,10,FALSE)</f>
        <v>0</v>
      </c>
      <c r="T13" s="68">
        <f>VLOOKUP($B13,'[3]ACT NUM11'!$G$2:$S$106,11,FALSE)</f>
        <v>0</v>
      </c>
      <c r="U13" s="67">
        <f>VLOOKUP($B13,'[3]ACT NUM11'!$G$2:$S$106,12,FALSE)</f>
        <v>2</v>
      </c>
      <c r="V13" s="67"/>
      <c r="W13" s="19">
        <f aca="true" t="shared" si="1" ref="W13:W21">SUM(K13:V13)</f>
        <v>8</v>
      </c>
      <c r="X13" s="54">
        <f>VLOOKUP($B13,'[3]ACT NUM11'!$AB$2:$AN$40,2,FALSE)</f>
        <v>0</v>
      </c>
      <c r="Y13" s="54">
        <f>VLOOKUP($B13,'[3]ACT NUM11'!$AB$2:$AN$40,3,FALSE)</f>
        <v>0</v>
      </c>
      <c r="Z13" s="54">
        <f>VLOOKUP($B13,'[3]ACT NUM11'!$AB$2:$AN$40,4,FALSE)</f>
        <v>0</v>
      </c>
      <c r="AA13" s="54">
        <f>VLOOKUP($B13,'[3]ACT NUM11'!$AB$2:$AN$40,5,FALSE)</f>
        <v>0</v>
      </c>
      <c r="AB13" s="54">
        <f>VLOOKUP($B13,'[3]ACT NUM11'!$AB$2:$AN$40,6,FALSE)</f>
        <v>0</v>
      </c>
      <c r="AC13" s="54">
        <f>VLOOKUP($B13,'[3]ACT NUM11'!$AB$2:$AN$40,7,FALSE)</f>
        <v>0</v>
      </c>
      <c r="AD13" s="54">
        <f>VLOOKUP($B13,'[3]ACT NUM11'!$AB$2:$AN$40,8,FALSE)</f>
        <v>4</v>
      </c>
      <c r="AE13" s="54">
        <f>VLOOKUP($B13,'[3]ACT NUM11'!$AB$2:$AN$40,9,FALSE)</f>
        <v>0</v>
      </c>
      <c r="AF13" s="54">
        <f>VLOOKUP($B13,'[3]ACT NUM11'!$AB$2:$AN$40,10,FALSE)</f>
        <v>0</v>
      </c>
      <c r="AG13" s="54">
        <f>VLOOKUP($B13,'[3]ACT NUM11'!$AB$2:$AN$40,11,FALSE)</f>
        <v>0</v>
      </c>
      <c r="AH13" s="54">
        <f>VLOOKUP($B13,'[3]ACT NUM11'!$AB$2:$AN$40,12,FALSE)</f>
        <v>0</v>
      </c>
      <c r="AI13" s="54"/>
      <c r="AJ13" s="19">
        <f aca="true" t="shared" si="2" ref="AJ13:AJ21">SUM(X13:AI13)</f>
        <v>4</v>
      </c>
    </row>
    <row r="14" spans="1:36" ht="15.75" thickBot="1">
      <c r="A14" s="1" t="s">
        <v>102</v>
      </c>
      <c r="B14" s="11" t="s">
        <v>105</v>
      </c>
      <c r="C14" s="75"/>
      <c r="D14" s="11"/>
      <c r="E14" s="19">
        <v>27</v>
      </c>
      <c r="F14" s="51">
        <f>+E14+(K14+L14+M14)-(X14+Y14+Z14)</f>
        <v>27</v>
      </c>
      <c r="G14" s="19">
        <f>VLOOKUP($B14,'[2]NUM11'!$G$2:$I$138,2,FALSE)</f>
        <v>26</v>
      </c>
      <c r="H14" s="52">
        <f>+G14+(Q14+R14)-(AD14+AE14)</f>
        <v>26</v>
      </c>
      <c r="I14" s="52">
        <f t="shared" si="0"/>
        <v>26</v>
      </c>
      <c r="J14" s="53">
        <f>VLOOKUP($B14,'[4]NUM11'!$G$2:$I$143,3,FALSE)</f>
        <v>29</v>
      </c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1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2"/>
        <v>0</v>
      </c>
    </row>
    <row r="15" spans="1:36" ht="15.75" thickBot="1">
      <c r="A15" s="1" t="s">
        <v>102</v>
      </c>
      <c r="B15" s="11" t="s">
        <v>106</v>
      </c>
      <c r="C15" s="75"/>
      <c r="D15" s="11"/>
      <c r="E15" s="19">
        <v>33</v>
      </c>
      <c r="F15" s="51">
        <f>+E15+(K15+L15+M15)-(X15+Y15+Z15)</f>
        <v>35</v>
      </c>
      <c r="G15" s="19">
        <f>VLOOKUP($B15,'[2]NUM11'!$G$2:$I$138,2,FALSE)</f>
        <v>38</v>
      </c>
      <c r="H15" s="52">
        <f>+G15+(Q15+R15)-(AD15+AE15)</f>
        <v>38</v>
      </c>
      <c r="I15" s="52">
        <f t="shared" si="0"/>
        <v>39</v>
      </c>
      <c r="J15" s="53">
        <f>VLOOKUP($B15,'[4]NUM11'!$G$2:$I$143,3,FALSE)</f>
        <v>41</v>
      </c>
      <c r="K15" s="67">
        <f>VLOOKUP($B15,'[3]ACT NUM11'!$G$2:$S$106,2,FALSE)</f>
        <v>0</v>
      </c>
      <c r="L15" s="67">
        <f>VLOOKUP($B15,'[3]ACT NUM11'!$G$2:$S$106,3,FALSE)</f>
        <v>0</v>
      </c>
      <c r="M15" s="67">
        <f>VLOOKUP($B15,'[3]ACT NUM11'!$G$2:$S$106,4,FALSE)</f>
        <v>2</v>
      </c>
      <c r="N15" s="67">
        <f>VLOOKUP($B15,'[3]ACT NUM11'!$G$2:$S$106,5,FALSE)</f>
        <v>0</v>
      </c>
      <c r="O15" s="67">
        <f>VLOOKUP($B15,'[3]ACT NUM11'!$G$2:$S$106,6,FALSE)</f>
        <v>0</v>
      </c>
      <c r="P15" s="67">
        <f>VLOOKUP($B15,'[3]ACT NUM11'!$G$2:$S$106,7,FALSE)</f>
        <v>3</v>
      </c>
      <c r="Q15" s="67">
        <f>VLOOKUP($B15,'[3]ACT NUM11'!$G$2:$S$106,8,FALSE)</f>
        <v>0</v>
      </c>
      <c r="R15" s="67">
        <f>VLOOKUP($B15,'[3]ACT NUM11'!$G$2:$S$106,9,FALSE)</f>
        <v>0</v>
      </c>
      <c r="S15" s="67">
        <f>VLOOKUP($B15,'[3]ACT NUM11'!$G$2:$S$106,10,FALSE)</f>
        <v>0</v>
      </c>
      <c r="T15" s="68">
        <f>VLOOKUP($B15,'[3]ACT NUM11'!$G$2:$S$106,11,FALSE)</f>
        <v>1</v>
      </c>
      <c r="U15" s="67">
        <f>VLOOKUP($B15,'[3]ACT NUM11'!$G$2:$S$106,12,FALSE)</f>
        <v>0</v>
      </c>
      <c r="V15" s="67"/>
      <c r="W15" s="19">
        <f t="shared" si="1"/>
        <v>6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2"/>
        <v>0</v>
      </c>
    </row>
    <row r="16" spans="1:39" ht="15.75" thickBot="1">
      <c r="A16" s="163" t="s">
        <v>112</v>
      </c>
      <c r="B16" s="164"/>
      <c r="C16" s="45">
        <f>+D16/'Meta Corte Muni'!Q56</f>
        <v>0.9836475389790718</v>
      </c>
      <c r="D16" s="20">
        <f>+J16/AK16</f>
        <v>0.3442766386426751</v>
      </c>
      <c r="E16" s="15">
        <f aca="true" t="shared" si="3" ref="E16:V16">SUM(E12:E15)</f>
        <v>173</v>
      </c>
      <c r="F16" s="15">
        <f t="shared" si="3"/>
        <v>177</v>
      </c>
      <c r="G16" s="15">
        <f t="shared" si="3"/>
        <v>180</v>
      </c>
      <c r="H16" s="15">
        <f>SUM(H12:H15)</f>
        <v>181</v>
      </c>
      <c r="I16" s="15">
        <f>SUM(I12:I15)</f>
        <v>182</v>
      </c>
      <c r="J16" s="15">
        <f t="shared" si="3"/>
        <v>181</v>
      </c>
      <c r="K16" s="15">
        <f t="shared" si="3"/>
        <v>0</v>
      </c>
      <c r="L16" s="15">
        <f t="shared" si="3"/>
        <v>0</v>
      </c>
      <c r="M16" s="15">
        <f t="shared" si="3"/>
        <v>4</v>
      </c>
      <c r="N16" s="15">
        <f t="shared" si="3"/>
        <v>0</v>
      </c>
      <c r="O16" s="15">
        <f t="shared" si="3"/>
        <v>2</v>
      </c>
      <c r="P16" s="15">
        <f t="shared" si="3"/>
        <v>4</v>
      </c>
      <c r="Q16" s="15">
        <f t="shared" si="3"/>
        <v>3</v>
      </c>
      <c r="R16" s="15">
        <f t="shared" si="3"/>
        <v>2</v>
      </c>
      <c r="S16" s="15">
        <f t="shared" si="3"/>
        <v>0</v>
      </c>
      <c r="T16" s="15">
        <f t="shared" si="3"/>
        <v>1</v>
      </c>
      <c r="U16" s="15">
        <f t="shared" si="3"/>
        <v>2</v>
      </c>
      <c r="V16" s="15">
        <f t="shared" si="3"/>
        <v>0</v>
      </c>
      <c r="W16" s="15">
        <f t="shared" si="1"/>
        <v>18</v>
      </c>
      <c r="X16" s="15">
        <f aca="true" t="shared" si="4" ref="X16:AI16">SUM(X12:X15)</f>
        <v>0</v>
      </c>
      <c r="Y16" s="15">
        <f t="shared" si="4"/>
        <v>0</v>
      </c>
      <c r="Z16" s="15">
        <f t="shared" si="4"/>
        <v>0</v>
      </c>
      <c r="AA16" s="15">
        <f t="shared" si="4"/>
        <v>0</v>
      </c>
      <c r="AB16" s="15">
        <f t="shared" si="4"/>
        <v>0</v>
      </c>
      <c r="AC16" s="15">
        <f t="shared" si="4"/>
        <v>3</v>
      </c>
      <c r="AD16" s="15">
        <f t="shared" si="4"/>
        <v>4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t="shared" si="2"/>
        <v>7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107</v>
      </c>
      <c r="B17" s="11" t="s">
        <v>108</v>
      </c>
      <c r="C17" s="75"/>
      <c r="D17" s="11"/>
      <c r="E17" s="19">
        <v>41</v>
      </c>
      <c r="F17" s="51">
        <f>+E17+(K17+L17+M17)-(X17+Y17+Z17)</f>
        <v>44</v>
      </c>
      <c r="G17" s="19">
        <f>VLOOKUP($B17,'[2]NUM11'!$G$2:$I$138,2,FALSE)</f>
        <v>20</v>
      </c>
      <c r="H17" s="52">
        <f>+G17+(Q17+R17)-(AD17+AE17)</f>
        <v>21</v>
      </c>
      <c r="I17" s="52">
        <f t="shared" si="0"/>
        <v>22</v>
      </c>
      <c r="J17" s="53">
        <f>VLOOKUP($B17,'[4]NUM11'!$G$2:$I$143,3,FALSE)</f>
        <v>24</v>
      </c>
      <c r="K17" s="67">
        <f>VLOOKUP($B17,'[3]ACT NUM11'!$G$2:$S$106,2,FALSE)</f>
        <v>1</v>
      </c>
      <c r="L17" s="67">
        <f>VLOOKUP($B17,'[3]ACT NUM11'!$G$2:$S$106,3,FALSE)</f>
        <v>2</v>
      </c>
      <c r="M17" s="67">
        <f>VLOOKUP($B17,'[3]ACT NUM11'!$G$2:$S$106,4,FALSE)</f>
        <v>0</v>
      </c>
      <c r="N17" s="67">
        <f>VLOOKUP($B17,'[3]ACT NUM11'!$G$2:$S$106,5,FALSE)</f>
        <v>1</v>
      </c>
      <c r="O17" s="67">
        <f>VLOOKUP($B17,'[3]ACT NUM11'!$G$2:$S$106,6,FALSE)</f>
        <v>0</v>
      </c>
      <c r="P17" s="67">
        <f>VLOOKUP($B17,'[3]ACT NUM11'!$G$2:$S$106,7,FALSE)</f>
        <v>2</v>
      </c>
      <c r="Q17" s="67">
        <f>VLOOKUP($B17,'[3]ACT NUM11'!$G$2:$S$106,8,FALSE)</f>
        <v>0</v>
      </c>
      <c r="R17" s="67">
        <f>VLOOKUP($B17,'[3]ACT NUM11'!$G$2:$S$106,9,FALSE)</f>
        <v>1</v>
      </c>
      <c r="S17" s="67">
        <f>VLOOKUP($B17,'[3]ACT NUM11'!$G$2:$S$106,10,FALSE)</f>
        <v>0</v>
      </c>
      <c r="T17" s="68">
        <f>VLOOKUP($B17,'[3]ACT NUM11'!$G$2:$S$106,11,FALSE)</f>
        <v>1</v>
      </c>
      <c r="U17" s="67">
        <f>VLOOKUP($B17,'[3]ACT NUM11'!$G$2:$S$106,12,FALSE)</f>
        <v>0</v>
      </c>
      <c r="V17" s="67"/>
      <c r="W17" s="19">
        <f t="shared" si="1"/>
        <v>8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2"/>
        <v>0</v>
      </c>
    </row>
    <row r="18" spans="1:36" ht="15.75" thickBot="1">
      <c r="A18" s="1" t="s">
        <v>107</v>
      </c>
      <c r="B18" s="11" t="s">
        <v>109</v>
      </c>
      <c r="C18" s="75"/>
      <c r="D18" s="11"/>
      <c r="E18" s="19">
        <v>7</v>
      </c>
      <c r="F18" s="51">
        <f>+E18+(K18+L18+M18)-(X18+Y18+Z18)</f>
        <v>7</v>
      </c>
      <c r="G18" s="19">
        <f>VLOOKUP($B18,'[2]NUM11'!$G$2:$I$138,2,FALSE)</f>
        <v>3</v>
      </c>
      <c r="H18" s="52">
        <f>+G18+(Q18+R18)-(AD18+AE18)</f>
        <v>3</v>
      </c>
      <c r="I18" s="52">
        <f t="shared" si="0"/>
        <v>3</v>
      </c>
      <c r="J18" s="53">
        <f>VLOOKUP($B18,'[4]NUM11'!$G$2:$I$143,3,FALSE)</f>
        <v>2</v>
      </c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1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2"/>
        <v>0</v>
      </c>
    </row>
    <row r="19" spans="1:36" ht="15.75" thickBot="1">
      <c r="A19" s="1" t="s">
        <v>107</v>
      </c>
      <c r="B19" s="11" t="s">
        <v>110</v>
      </c>
      <c r="C19" s="75"/>
      <c r="D19" s="11"/>
      <c r="E19" s="19">
        <v>10</v>
      </c>
      <c r="F19" s="51">
        <f>+E19+(K19+L19+M19)-(X19+Y19+Z19)</f>
        <v>10</v>
      </c>
      <c r="G19" s="19">
        <f>VLOOKUP($B19,'[2]NUM11'!$G$2:$I$138,2,FALSE)</f>
        <v>2</v>
      </c>
      <c r="H19" s="52">
        <f>+G19+(Q19+R19)-(AD19+AE19)</f>
        <v>2</v>
      </c>
      <c r="I19" s="52">
        <f t="shared" si="0"/>
        <v>2</v>
      </c>
      <c r="J19" s="53">
        <f>VLOOKUP($B19,'[4]NUM11'!$G$2:$I$143,3,FALSE)</f>
        <v>1</v>
      </c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1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2"/>
        <v>0</v>
      </c>
    </row>
    <row r="20" spans="1:36" ht="15.75" thickBot="1">
      <c r="A20" s="1" t="s">
        <v>107</v>
      </c>
      <c r="B20" s="11" t="s">
        <v>111</v>
      </c>
      <c r="C20" s="75"/>
      <c r="D20" s="11"/>
      <c r="E20" s="19">
        <v>24</v>
      </c>
      <c r="F20" s="51">
        <f>+E20+(K20+L20+M20)-(X20+Y20+Z20)</f>
        <v>28</v>
      </c>
      <c r="G20" s="19">
        <f>VLOOKUP($B20,'[2]NUM11'!$G$2:$I$138,2,FALSE)</f>
        <v>31</v>
      </c>
      <c r="H20" s="52">
        <f>+G20+(Q20+R20)-(AD20+AE20)</f>
        <v>32</v>
      </c>
      <c r="I20" s="52">
        <f t="shared" si="0"/>
        <v>33</v>
      </c>
      <c r="J20" s="53">
        <f>VLOOKUP($B20,'[4]NUM11'!$G$2:$I$143,3,FALSE)</f>
        <v>3</v>
      </c>
      <c r="K20" s="67">
        <f>VLOOKUP($B20,'[3]ACT NUM11'!$G$2:$S$106,2,FALSE)</f>
        <v>0</v>
      </c>
      <c r="L20" s="67">
        <f>VLOOKUP($B20,'[3]ACT NUM11'!$G$2:$S$106,3,FALSE)</f>
        <v>0</v>
      </c>
      <c r="M20" s="67">
        <f>VLOOKUP($B20,'[3]ACT NUM11'!$G$2:$S$106,4,FALSE)</f>
        <v>4</v>
      </c>
      <c r="N20" s="67">
        <f>VLOOKUP($B20,'[3]ACT NUM11'!$G$2:$S$106,5,FALSE)</f>
        <v>0</v>
      </c>
      <c r="O20" s="67">
        <f>VLOOKUP($B20,'[3]ACT NUM11'!$G$2:$S$106,6,FALSE)</f>
        <v>1</v>
      </c>
      <c r="P20" s="67">
        <f>VLOOKUP($B20,'[3]ACT NUM11'!$G$2:$S$106,7,FALSE)</f>
        <v>0</v>
      </c>
      <c r="Q20" s="67">
        <f>VLOOKUP($B20,'[3]ACT NUM11'!$G$2:$S$106,8,FALSE)</f>
        <v>1</v>
      </c>
      <c r="R20" s="67">
        <f>VLOOKUP($B20,'[3]ACT NUM11'!$G$2:$S$106,9,FALSE)</f>
        <v>0</v>
      </c>
      <c r="S20" s="67">
        <f>VLOOKUP($B20,'[3]ACT NUM11'!$G$2:$S$106,10,FALSE)</f>
        <v>1</v>
      </c>
      <c r="T20" s="68">
        <f>VLOOKUP($B20,'[3]ACT NUM11'!$G$2:$S$106,11,FALSE)</f>
        <v>0</v>
      </c>
      <c r="U20" s="67">
        <f>VLOOKUP($B20,'[3]ACT NUM11'!$G$2:$S$106,12,FALSE)</f>
        <v>0</v>
      </c>
      <c r="V20" s="67"/>
      <c r="W20" s="19">
        <f t="shared" si="1"/>
        <v>7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2"/>
        <v>0</v>
      </c>
    </row>
    <row r="21" spans="1:39" ht="15.75" thickBot="1">
      <c r="A21" s="163" t="s">
        <v>113</v>
      </c>
      <c r="B21" s="164"/>
      <c r="C21" s="45">
        <f>+D21/'Meta Corte Muni'!Q57</f>
        <v>0.21738185296291468</v>
      </c>
      <c r="D21" s="20">
        <f>+J21/AK21</f>
        <v>0.04782400765184123</v>
      </c>
      <c r="E21" s="15">
        <f aca="true" t="shared" si="5" ref="E21:V21">SUM(E17:E20)</f>
        <v>82</v>
      </c>
      <c r="F21" s="15">
        <f t="shared" si="5"/>
        <v>89</v>
      </c>
      <c r="G21" s="15">
        <f t="shared" si="5"/>
        <v>56</v>
      </c>
      <c r="H21" s="15">
        <f>SUM(H17:H20)</f>
        <v>58</v>
      </c>
      <c r="I21" s="15">
        <f>SUM(I17:I20)</f>
        <v>60</v>
      </c>
      <c r="J21" s="15">
        <f t="shared" si="5"/>
        <v>30</v>
      </c>
      <c r="K21" s="15">
        <f t="shared" si="5"/>
        <v>1</v>
      </c>
      <c r="L21" s="15">
        <f t="shared" si="5"/>
        <v>2</v>
      </c>
      <c r="M21" s="15">
        <f t="shared" si="5"/>
        <v>4</v>
      </c>
      <c r="N21" s="15">
        <f t="shared" si="5"/>
        <v>1</v>
      </c>
      <c r="O21" s="15">
        <f t="shared" si="5"/>
        <v>1</v>
      </c>
      <c r="P21" s="15">
        <f t="shared" si="5"/>
        <v>2</v>
      </c>
      <c r="Q21" s="15">
        <f t="shared" si="5"/>
        <v>1</v>
      </c>
      <c r="R21" s="15">
        <f t="shared" si="5"/>
        <v>1</v>
      </c>
      <c r="S21" s="15">
        <f t="shared" si="5"/>
        <v>1</v>
      </c>
      <c r="T21" s="15">
        <f t="shared" si="5"/>
        <v>1</v>
      </c>
      <c r="U21" s="69">
        <f t="shared" si="5"/>
        <v>0</v>
      </c>
      <c r="V21" s="15">
        <f t="shared" si="5"/>
        <v>0</v>
      </c>
      <c r="W21" s="15">
        <f t="shared" si="1"/>
        <v>15</v>
      </c>
      <c r="X21" s="15">
        <f aca="true" t="shared" si="6" ref="X21:AI21">SUM(X17:X20)</f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2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114</v>
      </c>
      <c r="C22" s="80"/>
      <c r="E22" s="3">
        <f>+E21+E16</f>
        <v>255</v>
      </c>
      <c r="F22" s="3">
        <f aca="true" t="shared" si="7" ref="F22:AJ22">+F21+F16</f>
        <v>266</v>
      </c>
      <c r="G22" s="3">
        <f t="shared" si="7"/>
        <v>236</v>
      </c>
      <c r="H22" s="3">
        <f>+H21+H16</f>
        <v>239</v>
      </c>
      <c r="I22" s="3">
        <f>+I21+I16</f>
        <v>242</v>
      </c>
      <c r="J22" s="3">
        <f t="shared" si="7"/>
        <v>211</v>
      </c>
      <c r="K22" s="3">
        <f t="shared" si="7"/>
        <v>1</v>
      </c>
      <c r="L22" s="3">
        <f t="shared" si="7"/>
        <v>2</v>
      </c>
      <c r="M22" s="3">
        <f t="shared" si="7"/>
        <v>8</v>
      </c>
      <c r="N22" s="3">
        <f t="shared" si="7"/>
        <v>1</v>
      </c>
      <c r="O22" s="3">
        <f t="shared" si="7"/>
        <v>3</v>
      </c>
      <c r="P22" s="3">
        <f t="shared" si="7"/>
        <v>6</v>
      </c>
      <c r="Q22" s="3">
        <f t="shared" si="7"/>
        <v>4</v>
      </c>
      <c r="R22" s="3">
        <f t="shared" si="7"/>
        <v>3</v>
      </c>
      <c r="S22" s="3">
        <f t="shared" si="7"/>
        <v>1</v>
      </c>
      <c r="T22" s="3">
        <f t="shared" si="7"/>
        <v>2</v>
      </c>
      <c r="U22" s="3">
        <f t="shared" si="7"/>
        <v>2</v>
      </c>
      <c r="V22" s="3">
        <f t="shared" si="7"/>
        <v>0</v>
      </c>
      <c r="W22" s="3">
        <f t="shared" si="7"/>
        <v>33</v>
      </c>
      <c r="X22" s="3">
        <f t="shared" si="7"/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  <c r="AB22" s="3">
        <f t="shared" si="7"/>
        <v>0</v>
      </c>
      <c r="AC22" s="3">
        <f t="shared" si="7"/>
        <v>3</v>
      </c>
      <c r="AD22" s="3">
        <f t="shared" si="7"/>
        <v>4</v>
      </c>
      <c r="AE22" s="3">
        <f t="shared" si="7"/>
        <v>0</v>
      </c>
      <c r="AF22" s="3">
        <f t="shared" si="7"/>
        <v>0</v>
      </c>
      <c r="AG22" s="3">
        <f t="shared" si="7"/>
        <v>0</v>
      </c>
      <c r="AH22" s="3">
        <f t="shared" si="7"/>
        <v>0</v>
      </c>
      <c r="AI22" s="3">
        <f t="shared" si="7"/>
        <v>0</v>
      </c>
      <c r="AJ22" s="3">
        <f t="shared" si="7"/>
        <v>7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  <mergeCell ref="A16:B16"/>
    <mergeCell ref="A21:B21"/>
    <mergeCell ref="A1:A10"/>
    <mergeCell ref="B1:B10"/>
    <mergeCell ref="C1:C11"/>
    <mergeCell ref="D1:D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8515625" style="56" bestFit="1" customWidth="1"/>
    <col min="9" max="9" width="9.28125" style="56" bestFit="1" customWidth="1"/>
    <col min="10" max="10" width="8.57421875" style="56" bestFit="1" customWidth="1"/>
    <col min="11" max="11" width="6.8515625" style="56" bestFit="1" customWidth="1"/>
    <col min="12" max="12" width="8.8515625" style="56" bestFit="1" customWidth="1"/>
    <col min="13" max="13" width="7.140625" style="56" bestFit="1" customWidth="1"/>
    <col min="14" max="14" width="6.00390625" style="56" bestFit="1" customWidth="1"/>
    <col min="15" max="15" width="6.140625" style="56" bestFit="1" customWidth="1"/>
    <col min="16" max="16" width="6.00390625" style="56" bestFit="1" customWidth="1"/>
    <col min="17" max="17" width="5.8515625" style="56" bestFit="1" customWidth="1"/>
    <col min="18" max="18" width="8.421875" style="56" bestFit="1" customWidth="1"/>
    <col min="19" max="19" width="7.7109375" style="56" bestFit="1" customWidth="1"/>
    <col min="20" max="20" width="7.8515625" style="56" bestFit="1" customWidth="1"/>
    <col min="21" max="21" width="8.140625" style="56" bestFit="1" customWidth="1"/>
    <col min="22" max="22" width="7.140625" style="56" bestFit="1" customWidth="1"/>
    <col min="23" max="23" width="8.00390625" style="56" customWidth="1"/>
    <col min="24" max="24" width="7.28125" style="56" bestFit="1" customWidth="1"/>
    <col min="25" max="25" width="8.8515625" style="56" bestFit="1" customWidth="1"/>
    <col min="26" max="30" width="7.28125" style="56" bestFit="1" customWidth="1"/>
    <col min="31" max="31" width="8.421875" style="56" bestFit="1" customWidth="1"/>
    <col min="32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56" t="s">
        <v>72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</row>
    <row r="2" spans="1:37" ht="15" customHeight="1" thickTop="1">
      <c r="A2" s="262"/>
      <c r="B2" s="259"/>
      <c r="C2" s="166"/>
      <c r="D2" s="218"/>
      <c r="E2" s="247" t="s">
        <v>3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  <c r="AK2" s="265" t="s">
        <v>4</v>
      </c>
    </row>
    <row r="3" spans="1:37" ht="15" customHeight="1">
      <c r="A3" s="262"/>
      <c r="B3" s="259"/>
      <c r="C3" s="166"/>
      <c r="D3" s="218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  <c r="AK3" s="251"/>
    </row>
    <row r="4" spans="1:37" ht="15" customHeight="1">
      <c r="A4" s="262"/>
      <c r="B4" s="259"/>
      <c r="C4" s="166"/>
      <c r="D4" s="218"/>
      <c r="E4" s="25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K4" s="251"/>
    </row>
    <row r="5" spans="1:37" ht="15" customHeight="1">
      <c r="A5" s="262"/>
      <c r="B5" s="259"/>
      <c r="C5" s="166"/>
      <c r="D5" s="218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251"/>
    </row>
    <row r="6" spans="1:37" ht="15" customHeight="1">
      <c r="A6" s="262"/>
      <c r="B6" s="259"/>
      <c r="C6" s="166"/>
      <c r="D6" s="218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  <c r="AK6" s="251"/>
    </row>
    <row r="7" spans="1:37" ht="15" customHeight="1">
      <c r="A7" s="262"/>
      <c r="B7" s="259"/>
      <c r="C7" s="166"/>
      <c r="D7" s="218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2"/>
      <c r="AK7" s="251"/>
    </row>
    <row r="8" spans="1:37" ht="15" customHeight="1">
      <c r="A8" s="262"/>
      <c r="B8" s="259"/>
      <c r="C8" s="166"/>
      <c r="D8" s="218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2"/>
      <c r="AK8" s="251"/>
    </row>
    <row r="9" spans="1:37" ht="15.75" customHeight="1" thickBot="1">
      <c r="A9" s="262"/>
      <c r="B9" s="259"/>
      <c r="C9" s="166"/>
      <c r="D9" s="218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5"/>
      <c r="AK9" s="268"/>
    </row>
    <row r="10" spans="1:37" ht="64.5" customHeight="1" thickBot="1" thickTop="1">
      <c r="A10" s="263"/>
      <c r="B10" s="260"/>
      <c r="C10" s="166"/>
      <c r="D10" s="219"/>
      <c r="E10" s="220" t="s">
        <v>73</v>
      </c>
      <c r="F10" s="221"/>
      <c r="G10" s="221"/>
      <c r="H10" s="221"/>
      <c r="I10" s="221"/>
      <c r="J10" s="246"/>
      <c r="K10" s="220" t="s">
        <v>74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0" t="s">
        <v>75</v>
      </c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46"/>
      <c r="AK10" s="287" t="s">
        <v>130</v>
      </c>
    </row>
    <row r="11" spans="1:37" ht="20.25" customHeight="1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</row>
    <row r="12" spans="1:37" s="74" customFormat="1" ht="13.5" thickBot="1">
      <c r="A12" s="1" t="s">
        <v>102</v>
      </c>
      <c r="B12" s="75" t="s">
        <v>103</v>
      </c>
      <c r="C12" s="75"/>
      <c r="D12" s="75"/>
      <c r="E12" s="19">
        <v>81</v>
      </c>
      <c r="F12" s="51">
        <f>+E12+(K12+L12+M12)-(X12+Y12+Z12)</f>
        <v>82</v>
      </c>
      <c r="G12" s="19">
        <f>VLOOKUP($B12,'[2]NUM12'!$G$2:$I$152,3,FALSE)</f>
        <v>64</v>
      </c>
      <c r="H12" s="52">
        <f>+G12+(Q12+R12)-(AD12+AE12)</f>
        <v>67</v>
      </c>
      <c r="I12" s="52">
        <f>+G12+(Q12+R12+S12+T12)-(AD12+AE12+AF12+AG12)</f>
        <v>72</v>
      </c>
      <c r="J12" s="53">
        <f>VLOOKUP($B12,'[4]NUM12'!$G$2:$I$157,3,FALSE)</f>
        <v>71</v>
      </c>
      <c r="K12" s="67">
        <f>VLOOKUP($B12,'[3]ACT NUM12'!$G$2:$S$139,2,FALSE)</f>
        <v>0</v>
      </c>
      <c r="L12" s="67">
        <f>VLOOKUP($B12,'[3]ACT NUM12'!$G$2:$S$139,3,FALSE)</f>
        <v>0</v>
      </c>
      <c r="M12" s="67">
        <f>VLOOKUP($B12,'[3]ACT NUM12'!$G$2:$S$139,4,FALSE)</f>
        <v>1</v>
      </c>
      <c r="N12" s="67">
        <f>VLOOKUP($B12,'[3]ACT NUM12'!$G$2:$S$139,5,FALSE)</f>
        <v>1</v>
      </c>
      <c r="O12" s="67">
        <f>VLOOKUP($B12,'[3]ACT NUM12'!$G$2:$S$139,6,FALSE)</f>
        <v>3</v>
      </c>
      <c r="P12" s="67">
        <f>VLOOKUP($B12,'[3]ACT NUM12'!$G$2:$S$139,7,FALSE)</f>
        <v>5</v>
      </c>
      <c r="Q12" s="67">
        <f>VLOOKUP($B12,'[3]ACT NUM12'!$G$2:$S$139,8,FALSE)</f>
        <v>1</v>
      </c>
      <c r="R12" s="67">
        <f>VLOOKUP($B12,'[3]ACT NUM12'!$G$2:$S$139,9,FALSE)</f>
        <v>2</v>
      </c>
      <c r="S12" s="67">
        <f>VLOOKUP($B12,'[3]ACT NUM12'!$G$2:$S$139,10,FALSE)</f>
        <v>0</v>
      </c>
      <c r="T12" s="68">
        <f>VLOOKUP($B12,'[3]ACT NUM12'!$G$2:$S$139,11,FALSE)</f>
        <v>5</v>
      </c>
      <c r="U12" s="67">
        <f>VLOOKUP($B12,'[3]ACT NUM12'!$G$2:$S$139,12,FALSE)</f>
        <v>3</v>
      </c>
      <c r="V12" s="54"/>
      <c r="W12" s="19">
        <f>SUM(K12:V12)</f>
        <v>21</v>
      </c>
      <c r="X12" s="54">
        <f>VLOOKUP($B12,'[3]ACT NUM12_ERROR'!$AB$2:$AN$97,2,FALSE)</f>
        <v>0</v>
      </c>
      <c r="Y12" s="54">
        <f>VLOOKUP($B12,'[3]ACT NUM12_ERROR'!$AB$2:$AN$97,3,FALSE)</f>
        <v>0</v>
      </c>
      <c r="Z12" s="54">
        <f>VLOOKUP($B12,'[3]ACT NUM12_ERROR'!$AB$2:$AN$97,4,FALSE)</f>
        <v>0</v>
      </c>
      <c r="AA12" s="54">
        <f>VLOOKUP($B12,'[3]ACT NUM12_ERROR'!$AB$2:$AN$97,5,FALSE)</f>
        <v>9</v>
      </c>
      <c r="AB12" s="54">
        <f>VLOOKUP($B12,'[3]ACT NUM12_ERROR'!$AB$2:$AN$97,6,FALSE)</f>
        <v>8</v>
      </c>
      <c r="AC12" s="54">
        <f>VLOOKUP($B12,'[3]ACT NUM12_ERROR'!$AB$2:$AN$97,7,FALSE)</f>
        <v>8</v>
      </c>
      <c r="AD12" s="54">
        <f>VLOOKUP($B12,'[3]ACT NUM12_ERROR'!$AB$2:$AN$97,8,FALSE)</f>
        <v>0</v>
      </c>
      <c r="AE12" s="54">
        <f>VLOOKUP($B12,'[3]ACT NUM12_ERROR'!$AB$2:$AN$97,9,FALSE)</f>
        <v>0</v>
      </c>
      <c r="AF12" s="54">
        <f>VLOOKUP($B12,'[3]ACT NUM12_ERROR'!$AB$2:$AN$97,10,FALSE)</f>
        <v>0</v>
      </c>
      <c r="AG12" s="54">
        <f>VLOOKUP($B12,'[3]ACT NUM12_ERROR'!$AB$2:$AN$97,11,FALSE)</f>
        <v>0</v>
      </c>
      <c r="AH12" s="54">
        <f>VLOOKUP($B12,'[3]ACT NUM12_ERROR'!$AB$2:$AN$97,12,FALSE)</f>
        <v>0</v>
      </c>
      <c r="AI12" s="54"/>
      <c r="AJ12" s="19">
        <f>SUM(X12:AI12)</f>
        <v>25</v>
      </c>
      <c r="AK12" s="90"/>
    </row>
    <row r="13" spans="1:37" s="74" customFormat="1" ht="13.5" thickBot="1">
      <c r="A13" s="1" t="s">
        <v>102</v>
      </c>
      <c r="B13" s="75" t="s">
        <v>104</v>
      </c>
      <c r="C13" s="75"/>
      <c r="D13" s="75"/>
      <c r="E13" s="19">
        <v>69</v>
      </c>
      <c r="F13" s="51">
        <f>+E13+(K13+L13+M13)-(X13+Y13+Z13)</f>
        <v>70</v>
      </c>
      <c r="G13" s="19">
        <f>VLOOKUP($B13,'[2]NUM12'!$G$2:$I$152,3,FALSE)</f>
        <v>70</v>
      </c>
      <c r="H13" s="52">
        <f aca="true" t="shared" si="0" ref="H13:H20">+G13+(Q13+R13)-(AD13+AE13)</f>
        <v>70</v>
      </c>
      <c r="I13" s="52">
        <f aca="true" t="shared" si="1" ref="I13:I20">+G13+(Q13+R13+S13+T13)-(AD13+AE13+AF13+AG13)</f>
        <v>71</v>
      </c>
      <c r="J13" s="53">
        <f>VLOOKUP($B13,'[4]NUM12'!$G$2:$I$157,3,FALSE)</f>
        <v>74</v>
      </c>
      <c r="K13" s="67">
        <f>VLOOKUP($B13,'[3]ACT NUM12'!$G$2:$S$139,2,FALSE)</f>
        <v>0</v>
      </c>
      <c r="L13" s="67">
        <f>VLOOKUP($B13,'[3]ACT NUM12'!$G$2:$S$139,3,FALSE)</f>
        <v>1</v>
      </c>
      <c r="M13" s="67">
        <f>VLOOKUP($B13,'[3]ACT NUM12'!$G$2:$S$139,4,FALSE)</f>
        <v>0</v>
      </c>
      <c r="N13" s="67">
        <f>VLOOKUP($B13,'[3]ACT NUM12'!$G$2:$S$139,5,FALSE)</f>
        <v>3</v>
      </c>
      <c r="O13" s="67">
        <f>VLOOKUP($B13,'[3]ACT NUM12'!$G$2:$S$139,6,FALSE)</f>
        <v>4</v>
      </c>
      <c r="P13" s="67">
        <f>VLOOKUP($B13,'[3]ACT NUM12'!$G$2:$S$139,7,FALSE)</f>
        <v>7</v>
      </c>
      <c r="Q13" s="67">
        <f>VLOOKUP($B13,'[3]ACT NUM12'!$G$2:$S$139,8,FALSE)</f>
        <v>0</v>
      </c>
      <c r="R13" s="67">
        <f>VLOOKUP($B13,'[3]ACT NUM12'!$G$2:$S$139,9,FALSE)</f>
        <v>0</v>
      </c>
      <c r="S13" s="67">
        <f>VLOOKUP($B13,'[3]ACT NUM12'!$G$2:$S$139,10,FALSE)</f>
        <v>0</v>
      </c>
      <c r="T13" s="68">
        <f>VLOOKUP($B13,'[3]ACT NUM12'!$G$2:$S$139,11,FALSE)</f>
        <v>1</v>
      </c>
      <c r="U13" s="67">
        <f>VLOOKUP($B13,'[3]ACT NUM12'!$G$2:$S$139,12,FALSE)</f>
        <v>1</v>
      </c>
      <c r="V13" s="54"/>
      <c r="W13" s="19">
        <f aca="true" t="shared" si="2" ref="W13:W21">SUM(K13:V13)</f>
        <v>17</v>
      </c>
      <c r="X13" s="54">
        <f>VLOOKUP($B13,'[3]ACT NUM12_ERROR'!$AB$2:$AN$97,2,FALSE)</f>
        <v>0</v>
      </c>
      <c r="Y13" s="54">
        <f>VLOOKUP($B13,'[3]ACT NUM12_ERROR'!$AB$2:$AN$97,3,FALSE)</f>
        <v>0</v>
      </c>
      <c r="Z13" s="54">
        <f>VLOOKUP($B13,'[3]ACT NUM12_ERROR'!$AB$2:$AN$97,4,FALSE)</f>
        <v>0</v>
      </c>
      <c r="AA13" s="54">
        <f>VLOOKUP($B13,'[3]ACT NUM12_ERROR'!$AB$2:$AN$97,5,FALSE)</f>
        <v>0</v>
      </c>
      <c r="AB13" s="54">
        <f>VLOOKUP($B13,'[3]ACT NUM12_ERROR'!$AB$2:$AN$97,6,FALSE)</f>
        <v>0</v>
      </c>
      <c r="AC13" s="54">
        <f>VLOOKUP($B13,'[3]ACT NUM12_ERROR'!$AB$2:$AN$97,7,FALSE)</f>
        <v>1</v>
      </c>
      <c r="AD13" s="54">
        <f>VLOOKUP($B13,'[3]ACT NUM12_ERROR'!$AB$2:$AN$97,8,FALSE)</f>
        <v>0</v>
      </c>
      <c r="AE13" s="54">
        <f>VLOOKUP($B13,'[3]ACT NUM12_ERROR'!$AB$2:$AN$97,9,FALSE)</f>
        <v>0</v>
      </c>
      <c r="AF13" s="54">
        <f>VLOOKUP($B13,'[3]ACT NUM12_ERROR'!$AB$2:$AN$97,10,FALSE)</f>
        <v>0</v>
      </c>
      <c r="AG13" s="54">
        <f>VLOOKUP($B13,'[3]ACT NUM12_ERROR'!$AB$2:$AN$97,11,FALSE)</f>
        <v>0</v>
      </c>
      <c r="AH13" s="54">
        <f>VLOOKUP($B13,'[3]ACT NUM12_ERROR'!$AB$2:$AN$97,12,FALSE)</f>
        <v>0</v>
      </c>
      <c r="AI13" s="54"/>
      <c r="AJ13" s="19">
        <f aca="true" t="shared" si="3" ref="AJ13:AJ21">SUM(X13:AI13)</f>
        <v>1</v>
      </c>
      <c r="AK13" s="90"/>
    </row>
    <row r="14" spans="1:37" s="74" customFormat="1" ht="13.5" thickBot="1">
      <c r="A14" s="1" t="s">
        <v>102</v>
      </c>
      <c r="B14" s="75" t="s">
        <v>105</v>
      </c>
      <c r="C14" s="75"/>
      <c r="D14" s="75"/>
      <c r="E14" s="19">
        <v>36</v>
      </c>
      <c r="F14" s="51">
        <f>+E14+(K14+L14+M14)-(X14+Y14+Z14)</f>
        <v>37</v>
      </c>
      <c r="G14" s="19">
        <f>VLOOKUP($B14,'[2]NUM12'!$G$2:$I$152,3,FALSE)</f>
        <v>36</v>
      </c>
      <c r="H14" s="52">
        <f t="shared" si="0"/>
        <v>39</v>
      </c>
      <c r="I14" s="52">
        <f t="shared" si="1"/>
        <v>43</v>
      </c>
      <c r="J14" s="53">
        <f>VLOOKUP($B14,'[4]NUM12'!$G$2:$I$157,3,FALSE)</f>
        <v>43</v>
      </c>
      <c r="K14" s="67">
        <f>VLOOKUP($B14,'[3]ACT NUM12'!$G$2:$S$139,2,FALSE)</f>
        <v>1</v>
      </c>
      <c r="L14" s="67">
        <f>VLOOKUP($B14,'[3]ACT NUM12'!$G$2:$S$139,3,FALSE)</f>
        <v>0</v>
      </c>
      <c r="M14" s="67">
        <f>VLOOKUP($B14,'[3]ACT NUM12'!$G$2:$S$139,4,FALSE)</f>
        <v>0</v>
      </c>
      <c r="N14" s="67">
        <f>VLOOKUP($B14,'[3]ACT NUM12'!$G$2:$S$139,5,FALSE)</f>
        <v>0</v>
      </c>
      <c r="O14" s="67">
        <f>VLOOKUP($B14,'[3]ACT NUM12'!$G$2:$S$139,6,FALSE)</f>
        <v>0</v>
      </c>
      <c r="P14" s="67">
        <f>VLOOKUP($B14,'[3]ACT NUM12'!$G$2:$S$139,7,FALSE)</f>
        <v>3</v>
      </c>
      <c r="Q14" s="67">
        <f>VLOOKUP($B14,'[3]ACT NUM12'!$G$2:$S$139,8,FALSE)</f>
        <v>2</v>
      </c>
      <c r="R14" s="67">
        <f>VLOOKUP($B14,'[3]ACT NUM12'!$G$2:$S$139,9,FALSE)</f>
        <v>1</v>
      </c>
      <c r="S14" s="67">
        <f>VLOOKUP($B14,'[3]ACT NUM12'!$G$2:$S$139,10,FALSE)</f>
        <v>0</v>
      </c>
      <c r="T14" s="68">
        <f>VLOOKUP($B14,'[3]ACT NUM12'!$G$2:$S$139,11,FALSE)</f>
        <v>4</v>
      </c>
      <c r="U14" s="67">
        <f>VLOOKUP($B14,'[3]ACT NUM12'!$G$2:$S$139,12,FALSE)</f>
        <v>1</v>
      </c>
      <c r="V14" s="54"/>
      <c r="W14" s="19">
        <f t="shared" si="2"/>
        <v>12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3"/>
        <v>0</v>
      </c>
      <c r="AK14" s="90"/>
    </row>
    <row r="15" spans="1:37" s="74" customFormat="1" ht="13.5" thickBot="1">
      <c r="A15" s="1" t="s">
        <v>102</v>
      </c>
      <c r="B15" s="75" t="s">
        <v>106</v>
      </c>
      <c r="C15" s="75"/>
      <c r="D15" s="75"/>
      <c r="E15" s="19">
        <v>41</v>
      </c>
      <c r="F15" s="51">
        <f>+E15+(K15+L15+M15)-(X15+Y15+Z15)</f>
        <v>44</v>
      </c>
      <c r="G15" s="19">
        <f>VLOOKUP($B15,'[2]NUM12'!$G$2:$I$152,3,FALSE)</f>
        <v>36</v>
      </c>
      <c r="H15" s="52">
        <f t="shared" si="0"/>
        <v>37</v>
      </c>
      <c r="I15" s="52">
        <f t="shared" si="1"/>
        <v>38</v>
      </c>
      <c r="J15" s="53">
        <f>VLOOKUP($B15,'[4]NUM12'!$G$2:$I$157,3,FALSE)</f>
        <v>37</v>
      </c>
      <c r="K15" s="67">
        <f>VLOOKUP($B15,'[3]ACT NUM12'!$G$2:$S$139,2,FALSE)</f>
        <v>2</v>
      </c>
      <c r="L15" s="67">
        <f>VLOOKUP($B15,'[3]ACT NUM12'!$G$2:$S$139,3,FALSE)</f>
        <v>1</v>
      </c>
      <c r="M15" s="67">
        <f>VLOOKUP($B15,'[3]ACT NUM12'!$G$2:$S$139,4,FALSE)</f>
        <v>0</v>
      </c>
      <c r="N15" s="67">
        <f>VLOOKUP($B15,'[3]ACT NUM12'!$G$2:$S$139,5,FALSE)</f>
        <v>1</v>
      </c>
      <c r="O15" s="67">
        <f>VLOOKUP($B15,'[3]ACT NUM12'!$G$2:$S$139,6,FALSE)</f>
        <v>3</v>
      </c>
      <c r="P15" s="67">
        <f>VLOOKUP($B15,'[3]ACT NUM12'!$G$2:$S$139,7,FALSE)</f>
        <v>0</v>
      </c>
      <c r="Q15" s="67">
        <f>VLOOKUP($B15,'[3]ACT NUM12'!$G$2:$S$139,8,FALSE)</f>
        <v>1</v>
      </c>
      <c r="R15" s="67">
        <f>VLOOKUP($B15,'[3]ACT NUM12'!$G$2:$S$139,9,FALSE)</f>
        <v>0</v>
      </c>
      <c r="S15" s="67">
        <f>VLOOKUP($B15,'[3]ACT NUM12'!$G$2:$S$139,10,FALSE)</f>
        <v>1</v>
      </c>
      <c r="T15" s="68">
        <f>VLOOKUP($B15,'[3]ACT NUM12'!$G$2:$S$139,11,FALSE)</f>
        <v>0</v>
      </c>
      <c r="U15" s="67">
        <f>VLOOKUP($B15,'[3]ACT NUM12'!$G$2:$S$139,12,FALSE)</f>
        <v>0</v>
      </c>
      <c r="V15" s="54"/>
      <c r="W15" s="19">
        <f t="shared" si="2"/>
        <v>9</v>
      </c>
      <c r="X15" s="54">
        <f>VLOOKUP($B15,'[3]ACT NUM12_ERROR'!$AB$2:$AN$97,2,FALSE)</f>
        <v>0</v>
      </c>
      <c r="Y15" s="54">
        <f>VLOOKUP($B15,'[3]ACT NUM12_ERROR'!$AB$2:$AN$97,3,FALSE)</f>
        <v>0</v>
      </c>
      <c r="Z15" s="54">
        <f>VLOOKUP($B15,'[3]ACT NUM12_ERROR'!$AB$2:$AN$97,4,FALSE)</f>
        <v>0</v>
      </c>
      <c r="AA15" s="54">
        <f>VLOOKUP($B15,'[3]ACT NUM12_ERROR'!$AB$2:$AN$97,5,FALSE)</f>
        <v>2</v>
      </c>
      <c r="AB15" s="54">
        <f>VLOOKUP($B15,'[3]ACT NUM12_ERROR'!$AB$2:$AN$97,6,FALSE)</f>
        <v>1</v>
      </c>
      <c r="AC15" s="54">
        <f>VLOOKUP($B15,'[3]ACT NUM12_ERROR'!$AB$2:$AN$97,7,FALSE)</f>
        <v>4</v>
      </c>
      <c r="AD15" s="54">
        <f>VLOOKUP($B15,'[3]ACT NUM12_ERROR'!$AB$2:$AN$97,8,FALSE)</f>
        <v>0</v>
      </c>
      <c r="AE15" s="54">
        <f>VLOOKUP($B15,'[3]ACT NUM12_ERROR'!$AB$2:$AN$97,9,FALSE)</f>
        <v>0</v>
      </c>
      <c r="AF15" s="54">
        <f>VLOOKUP($B15,'[3]ACT NUM12_ERROR'!$AB$2:$AN$97,10,FALSE)</f>
        <v>0</v>
      </c>
      <c r="AG15" s="54">
        <f>VLOOKUP($B15,'[3]ACT NUM12_ERROR'!$AB$2:$AN$97,11,FALSE)</f>
        <v>0</v>
      </c>
      <c r="AH15" s="54">
        <f>VLOOKUP($B15,'[3]ACT NUM12_ERROR'!$AB$2:$AN$97,12,FALSE)</f>
        <v>0</v>
      </c>
      <c r="AI15" s="54"/>
      <c r="AJ15" s="19">
        <f t="shared" si="3"/>
        <v>7</v>
      </c>
      <c r="AK15" s="90"/>
    </row>
    <row r="16" spans="1:37" s="74" customFormat="1" ht="13.5" thickBot="1">
      <c r="A16" s="163" t="s">
        <v>112</v>
      </c>
      <c r="B16" s="164"/>
      <c r="C16" s="45">
        <f>+D16/'Meta Corte Muni'!R56</f>
        <v>1.647779452409932</v>
      </c>
      <c r="D16" s="20">
        <f>+J16/AK16</f>
        <v>0.2801225069096885</v>
      </c>
      <c r="E16" s="15">
        <f aca="true" t="shared" si="4" ref="E16:V16">SUM(E12:E15)</f>
        <v>227</v>
      </c>
      <c r="F16" s="15">
        <f t="shared" si="4"/>
        <v>233</v>
      </c>
      <c r="G16" s="15">
        <f t="shared" si="4"/>
        <v>206</v>
      </c>
      <c r="H16" s="15">
        <f t="shared" si="4"/>
        <v>213</v>
      </c>
      <c r="I16" s="15">
        <f t="shared" si="4"/>
        <v>224</v>
      </c>
      <c r="J16" s="15">
        <f t="shared" si="4"/>
        <v>225</v>
      </c>
      <c r="K16" s="15">
        <f t="shared" si="4"/>
        <v>3</v>
      </c>
      <c r="L16" s="15">
        <f t="shared" si="4"/>
        <v>2</v>
      </c>
      <c r="M16" s="15">
        <f t="shared" si="4"/>
        <v>1</v>
      </c>
      <c r="N16" s="15">
        <f t="shared" si="4"/>
        <v>5</v>
      </c>
      <c r="O16" s="15">
        <f t="shared" si="4"/>
        <v>10</v>
      </c>
      <c r="P16" s="15">
        <f t="shared" si="4"/>
        <v>15</v>
      </c>
      <c r="Q16" s="15">
        <f t="shared" si="4"/>
        <v>4</v>
      </c>
      <c r="R16" s="15">
        <f t="shared" si="4"/>
        <v>3</v>
      </c>
      <c r="S16" s="15">
        <f t="shared" si="4"/>
        <v>1</v>
      </c>
      <c r="T16" s="15">
        <f t="shared" si="4"/>
        <v>10</v>
      </c>
      <c r="U16" s="15">
        <f t="shared" si="4"/>
        <v>5</v>
      </c>
      <c r="V16" s="15">
        <f t="shared" si="4"/>
        <v>0</v>
      </c>
      <c r="W16" s="15">
        <f t="shared" si="2"/>
        <v>59</v>
      </c>
      <c r="X16" s="15">
        <f aca="true" t="shared" si="5" ref="X16:AI16">SUM(X12:X15)</f>
        <v>0</v>
      </c>
      <c r="Y16" s="15">
        <f t="shared" si="5"/>
        <v>0</v>
      </c>
      <c r="Z16" s="15">
        <f t="shared" si="5"/>
        <v>0</v>
      </c>
      <c r="AA16" s="15">
        <f t="shared" si="5"/>
        <v>11</v>
      </c>
      <c r="AB16" s="15">
        <f t="shared" si="5"/>
        <v>9</v>
      </c>
      <c r="AC16" s="15">
        <f t="shared" si="5"/>
        <v>13</v>
      </c>
      <c r="AD16" s="15">
        <f t="shared" si="5"/>
        <v>0</v>
      </c>
      <c r="AE16" s="15">
        <f t="shared" si="5"/>
        <v>0</v>
      </c>
      <c r="AF16" s="15">
        <f t="shared" si="5"/>
        <v>0</v>
      </c>
      <c r="AG16" s="15">
        <f t="shared" si="5"/>
        <v>0</v>
      </c>
      <c r="AH16" s="15">
        <f t="shared" si="5"/>
        <v>0</v>
      </c>
      <c r="AI16" s="15">
        <f t="shared" si="5"/>
        <v>0</v>
      </c>
      <c r="AJ16" s="15">
        <f t="shared" si="3"/>
        <v>33</v>
      </c>
      <c r="AK16" s="15">
        <f>3651*0.22</f>
        <v>803.22</v>
      </c>
    </row>
    <row r="17" spans="1:37" s="74" customFormat="1" ht="13.5" thickBot="1">
      <c r="A17" s="1" t="s">
        <v>107</v>
      </c>
      <c r="B17" s="75" t="s">
        <v>108</v>
      </c>
      <c r="C17" s="75"/>
      <c r="D17" s="75"/>
      <c r="E17" s="19">
        <v>158</v>
      </c>
      <c r="F17" s="51">
        <f>+E17+(K17+L17+M17)-(X17+Y17+Z17)</f>
        <v>223</v>
      </c>
      <c r="G17" s="19">
        <f>VLOOKUP($B17,'[2]NUM12'!$G$2:$I$152,3,FALSE)</f>
        <v>214</v>
      </c>
      <c r="H17" s="63">
        <f t="shared" si="0"/>
        <v>248</v>
      </c>
      <c r="I17" s="63">
        <f t="shared" si="1"/>
        <v>286</v>
      </c>
      <c r="J17" s="53">
        <f>VLOOKUP($B17,'[4]NUM12'!$G$2:$I$157,3,FALSE)</f>
        <v>250</v>
      </c>
      <c r="K17" s="67">
        <f>VLOOKUP($B17,'[3]ACT NUM12'!$G$2:$S$139,2,FALSE)</f>
        <v>19</v>
      </c>
      <c r="L17" s="67">
        <f>VLOOKUP($B17,'[3]ACT NUM12'!$G$2:$S$139,3,FALSE)</f>
        <v>19</v>
      </c>
      <c r="M17" s="67">
        <f>VLOOKUP($B17,'[3]ACT NUM12'!$G$2:$S$139,4,FALSE)</f>
        <v>28</v>
      </c>
      <c r="N17" s="67">
        <f>VLOOKUP($B17,'[3]ACT NUM12'!$G$2:$S$139,5,FALSE)</f>
        <v>30</v>
      </c>
      <c r="O17" s="67">
        <f>VLOOKUP($B17,'[3]ACT NUM12'!$G$2:$S$139,6,FALSE)</f>
        <v>23</v>
      </c>
      <c r="P17" s="67">
        <f>VLOOKUP($B17,'[3]ACT NUM12'!$G$2:$S$139,7,FALSE)</f>
        <v>19</v>
      </c>
      <c r="Q17" s="67">
        <f>VLOOKUP($B17,'[3]ACT NUM12'!$G$2:$S$139,8,FALSE)</f>
        <v>21</v>
      </c>
      <c r="R17" s="67">
        <f>VLOOKUP($B17,'[3]ACT NUM12'!$G$2:$S$139,9,FALSE)</f>
        <v>14</v>
      </c>
      <c r="S17" s="67">
        <f>VLOOKUP($B17,'[3]ACT NUM12'!$G$2:$S$139,10,FALSE)</f>
        <v>17</v>
      </c>
      <c r="T17" s="68">
        <f>VLOOKUP($B17,'[3]ACT NUM12'!$G$2:$S$139,11,FALSE)</f>
        <v>24</v>
      </c>
      <c r="U17" s="67">
        <f>VLOOKUP($B17,'[3]ACT NUM12'!$G$2:$S$139,12,FALSE)</f>
        <v>14</v>
      </c>
      <c r="V17" s="67"/>
      <c r="W17" s="19">
        <f t="shared" si="2"/>
        <v>228</v>
      </c>
      <c r="X17" s="54">
        <f>VLOOKUP($B17,'[3]ACT NUM12_ERROR'!$AB$2:$AN$97,2,FALSE)</f>
        <v>0</v>
      </c>
      <c r="Y17" s="54">
        <f>VLOOKUP($B17,'[3]ACT NUM12_ERROR'!$AB$2:$AN$97,3,FALSE)</f>
        <v>1</v>
      </c>
      <c r="Z17" s="54">
        <f>VLOOKUP($B17,'[3]ACT NUM12_ERROR'!$AB$2:$AN$97,4,FALSE)</f>
        <v>0</v>
      </c>
      <c r="AA17" s="54">
        <f>VLOOKUP($B17,'[3]ACT NUM12_ERROR'!$AB$2:$AN$97,5,FALSE)</f>
        <v>0</v>
      </c>
      <c r="AB17" s="54">
        <f>VLOOKUP($B17,'[3]ACT NUM12_ERROR'!$AB$2:$AN$97,6,FALSE)</f>
        <v>0</v>
      </c>
      <c r="AC17" s="54">
        <f>VLOOKUP($B17,'[3]ACT NUM12_ERROR'!$AB$2:$AN$97,7,FALSE)</f>
        <v>0</v>
      </c>
      <c r="AD17" s="54">
        <f>VLOOKUP($B17,'[3]ACT NUM12_ERROR'!$AB$2:$AN$97,8,FALSE)</f>
        <v>0</v>
      </c>
      <c r="AE17" s="54">
        <f>VLOOKUP($B17,'[3]ACT NUM12_ERROR'!$AB$2:$AN$97,9,FALSE)</f>
        <v>1</v>
      </c>
      <c r="AF17" s="54">
        <f>VLOOKUP($B17,'[3]ACT NUM12_ERROR'!$AB$2:$AN$97,10,FALSE)</f>
        <v>1</v>
      </c>
      <c r="AG17" s="54">
        <f>VLOOKUP($B17,'[3]ACT NUM12_ERROR'!$AB$2:$AN$97,11,FALSE)</f>
        <v>2</v>
      </c>
      <c r="AH17" s="54">
        <f>VLOOKUP($B17,'[3]ACT NUM12_ERROR'!$AB$2:$AN$97,12,FALSE)</f>
        <v>1</v>
      </c>
      <c r="AI17" s="54"/>
      <c r="AJ17" s="19">
        <f t="shared" si="3"/>
        <v>6</v>
      </c>
      <c r="AK17" s="90"/>
    </row>
    <row r="18" spans="1:37" s="74" customFormat="1" ht="13.5" thickBot="1">
      <c r="A18" s="1" t="s">
        <v>107</v>
      </c>
      <c r="B18" s="75" t="s">
        <v>109</v>
      </c>
      <c r="C18" s="75"/>
      <c r="D18" s="75"/>
      <c r="E18" s="19"/>
      <c r="F18" s="64">
        <f>+E18+(K18+L18+M18)-(X18+Y18+Z18)</f>
        <v>1</v>
      </c>
      <c r="G18" s="19"/>
      <c r="H18" s="63">
        <f t="shared" si="0"/>
        <v>7</v>
      </c>
      <c r="I18" s="63">
        <f t="shared" si="1"/>
        <v>11</v>
      </c>
      <c r="J18" s="53"/>
      <c r="K18" s="67">
        <f>VLOOKUP($B18,'[3]ACT NUM12'!$G$2:$S$139,2,FALSE)</f>
        <v>1</v>
      </c>
      <c r="L18" s="67">
        <f>VLOOKUP($B18,'[3]ACT NUM12'!$G$2:$S$139,3,FALSE)</f>
        <v>0</v>
      </c>
      <c r="M18" s="67">
        <f>VLOOKUP($B18,'[3]ACT NUM12'!$G$2:$S$139,4,FALSE)</f>
        <v>0</v>
      </c>
      <c r="N18" s="67">
        <f>VLOOKUP($B18,'[3]ACT NUM12'!$G$2:$S$139,5,FALSE)</f>
        <v>4</v>
      </c>
      <c r="O18" s="67">
        <f>VLOOKUP($B18,'[3]ACT NUM12'!$G$2:$S$139,6,FALSE)</f>
        <v>4</v>
      </c>
      <c r="P18" s="67">
        <f>VLOOKUP($B18,'[3]ACT NUM12'!$G$2:$S$139,7,FALSE)</f>
        <v>2</v>
      </c>
      <c r="Q18" s="67">
        <f>VLOOKUP($B18,'[3]ACT NUM12'!$G$2:$S$139,8,FALSE)</f>
        <v>4</v>
      </c>
      <c r="R18" s="67">
        <f>VLOOKUP($B18,'[3]ACT NUM12'!$G$2:$S$139,9,FALSE)</f>
        <v>3</v>
      </c>
      <c r="S18" s="67">
        <f>VLOOKUP($B18,'[3]ACT NUM12'!$G$2:$S$139,10,FALSE)</f>
        <v>1</v>
      </c>
      <c r="T18" s="68">
        <f>VLOOKUP($B18,'[3]ACT NUM12'!$G$2:$S$139,11,FALSE)</f>
        <v>3</v>
      </c>
      <c r="U18" s="67">
        <f>VLOOKUP($B18,'[3]ACT NUM12'!$G$2:$S$139,12,FALSE)</f>
        <v>0</v>
      </c>
      <c r="V18" s="67"/>
      <c r="W18" s="19">
        <f t="shared" si="2"/>
        <v>22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3"/>
        <v>0</v>
      </c>
      <c r="AK18" s="90"/>
    </row>
    <row r="19" spans="1:37" s="74" customFormat="1" ht="13.5" thickBot="1">
      <c r="A19" s="1" t="s">
        <v>107</v>
      </c>
      <c r="B19" s="75" t="s">
        <v>110</v>
      </c>
      <c r="C19" s="75"/>
      <c r="D19" s="75"/>
      <c r="E19" s="19"/>
      <c r="F19" s="64">
        <f>+E19+(K19+L19+M19)-(X19+Y19+Z19)</f>
        <v>6</v>
      </c>
      <c r="G19" s="19"/>
      <c r="H19" s="63">
        <f t="shared" si="0"/>
        <v>3</v>
      </c>
      <c r="I19" s="63">
        <f t="shared" si="1"/>
        <v>7</v>
      </c>
      <c r="J19" s="53"/>
      <c r="K19" s="67">
        <f>VLOOKUP($B19,'[3]ACT NUM12'!$G$2:$S$139,2,FALSE)</f>
        <v>3</v>
      </c>
      <c r="L19" s="67">
        <f>VLOOKUP($B19,'[3]ACT NUM12'!$G$2:$S$139,3,FALSE)</f>
        <v>0</v>
      </c>
      <c r="M19" s="67">
        <f>VLOOKUP($B19,'[3]ACT NUM12'!$G$2:$S$139,4,FALSE)</f>
        <v>3</v>
      </c>
      <c r="N19" s="67">
        <f>VLOOKUP($B19,'[3]ACT NUM12'!$G$2:$S$139,5,FALSE)</f>
        <v>1</v>
      </c>
      <c r="O19" s="67">
        <f>VLOOKUP($B19,'[3]ACT NUM12'!$G$2:$S$139,6,FALSE)</f>
        <v>0</v>
      </c>
      <c r="P19" s="67">
        <f>VLOOKUP($B19,'[3]ACT NUM12'!$G$2:$S$139,7,FALSE)</f>
        <v>0</v>
      </c>
      <c r="Q19" s="67">
        <f>VLOOKUP($B19,'[3]ACT NUM12'!$G$2:$S$139,8,FALSE)</f>
        <v>2</v>
      </c>
      <c r="R19" s="67">
        <f>VLOOKUP($B19,'[3]ACT NUM12'!$G$2:$S$139,9,FALSE)</f>
        <v>1</v>
      </c>
      <c r="S19" s="67">
        <f>VLOOKUP($B19,'[3]ACT NUM12'!$G$2:$S$139,10,FALSE)</f>
        <v>1</v>
      </c>
      <c r="T19" s="68">
        <f>VLOOKUP($B19,'[3]ACT NUM12'!$G$2:$S$139,11,FALSE)</f>
        <v>3</v>
      </c>
      <c r="U19" s="67">
        <f>VLOOKUP($B19,'[3]ACT NUM12'!$G$2:$S$139,12,FALSE)</f>
        <v>2</v>
      </c>
      <c r="V19" s="67"/>
      <c r="W19" s="19">
        <f t="shared" si="2"/>
        <v>16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3"/>
        <v>0</v>
      </c>
      <c r="AK19" s="90"/>
    </row>
    <row r="20" spans="1:37" s="74" customFormat="1" ht="13.5" thickBot="1">
      <c r="A20" s="1" t="s">
        <v>107</v>
      </c>
      <c r="B20" s="75" t="s">
        <v>111</v>
      </c>
      <c r="C20" s="75"/>
      <c r="D20" s="75"/>
      <c r="E20" s="19"/>
      <c r="F20" s="64">
        <f>+E20+(K20+L20+M20)-(X20+Y20+Z20)</f>
        <v>19</v>
      </c>
      <c r="G20" s="19"/>
      <c r="H20" s="63">
        <f t="shared" si="0"/>
        <v>11</v>
      </c>
      <c r="I20" s="63">
        <f t="shared" si="1"/>
        <v>21</v>
      </c>
      <c r="J20" s="53"/>
      <c r="K20" s="67">
        <f>VLOOKUP($B20,'[3]ACT NUM12'!$G$2:$S$139,2,FALSE)</f>
        <v>4</v>
      </c>
      <c r="L20" s="67">
        <f>VLOOKUP($B20,'[3]ACT NUM12'!$G$2:$S$139,3,FALSE)</f>
        <v>4</v>
      </c>
      <c r="M20" s="67">
        <f>VLOOKUP($B20,'[3]ACT NUM12'!$G$2:$S$139,4,FALSE)</f>
        <v>11</v>
      </c>
      <c r="N20" s="67">
        <f>VLOOKUP($B20,'[3]ACT NUM12'!$G$2:$S$139,5,FALSE)</f>
        <v>11</v>
      </c>
      <c r="O20" s="67">
        <f>VLOOKUP($B20,'[3]ACT NUM12'!$G$2:$S$139,6,FALSE)</f>
        <v>10</v>
      </c>
      <c r="P20" s="67">
        <f>VLOOKUP($B20,'[3]ACT NUM12'!$G$2:$S$139,7,FALSE)</f>
        <v>8</v>
      </c>
      <c r="Q20" s="67">
        <f>VLOOKUP($B20,'[3]ACT NUM12'!$G$2:$S$139,8,FALSE)</f>
        <v>8</v>
      </c>
      <c r="R20" s="67">
        <f>VLOOKUP($B20,'[3]ACT NUM12'!$G$2:$S$139,9,FALSE)</f>
        <v>4</v>
      </c>
      <c r="S20" s="67">
        <f>VLOOKUP($B20,'[3]ACT NUM12'!$G$2:$S$139,10,FALSE)</f>
        <v>4</v>
      </c>
      <c r="T20" s="68">
        <f>VLOOKUP($B20,'[3]ACT NUM12'!$G$2:$S$139,11,FALSE)</f>
        <v>6</v>
      </c>
      <c r="U20" s="67">
        <f>VLOOKUP($B20,'[3]ACT NUM12'!$G$2:$S$139,12,FALSE)</f>
        <v>3</v>
      </c>
      <c r="V20" s="67"/>
      <c r="W20" s="19">
        <f t="shared" si="2"/>
        <v>73</v>
      </c>
      <c r="X20" s="54">
        <f>VLOOKUP($B20,'[3]ACT NUM12_ERROR'!$AB$2:$AN$97,2,FALSE)</f>
        <v>0</v>
      </c>
      <c r="Y20" s="54">
        <f>VLOOKUP($B20,'[3]ACT NUM12_ERROR'!$AB$2:$AN$97,3,FALSE)</f>
        <v>0</v>
      </c>
      <c r="Z20" s="54">
        <f>VLOOKUP($B20,'[3]ACT NUM12_ERROR'!$AB$2:$AN$97,4,FALSE)</f>
        <v>0</v>
      </c>
      <c r="AA20" s="54">
        <f>VLOOKUP($B20,'[3]ACT NUM12_ERROR'!$AB$2:$AN$97,5,FALSE)</f>
        <v>1</v>
      </c>
      <c r="AB20" s="54">
        <f>VLOOKUP($B20,'[3]ACT NUM12_ERROR'!$AB$2:$AN$97,6,FALSE)</f>
        <v>0</v>
      </c>
      <c r="AC20" s="54">
        <f>VLOOKUP($B20,'[3]ACT NUM12_ERROR'!$AB$2:$AN$97,7,FALSE)</f>
        <v>10</v>
      </c>
      <c r="AD20" s="54">
        <f>VLOOKUP($B20,'[3]ACT NUM12_ERROR'!$AB$2:$AN$97,8,FALSE)</f>
        <v>1</v>
      </c>
      <c r="AE20" s="54">
        <f>VLOOKUP($B20,'[3]ACT NUM12_ERROR'!$AB$2:$AN$97,9,FALSE)</f>
        <v>0</v>
      </c>
      <c r="AF20" s="54">
        <f>VLOOKUP($B20,'[3]ACT NUM12_ERROR'!$AB$2:$AN$97,10,FALSE)</f>
        <v>0</v>
      </c>
      <c r="AG20" s="54">
        <f>VLOOKUP($B20,'[3]ACT NUM12_ERROR'!$AB$2:$AN$97,11,FALSE)</f>
        <v>0</v>
      </c>
      <c r="AH20" s="54">
        <f>VLOOKUP($B20,'[3]ACT NUM12_ERROR'!$AB$2:$AN$97,12,FALSE)</f>
        <v>1</v>
      </c>
      <c r="AI20" s="54"/>
      <c r="AJ20" s="19">
        <f t="shared" si="3"/>
        <v>13</v>
      </c>
      <c r="AK20" s="90"/>
    </row>
    <row r="21" spans="1:37" s="74" customFormat="1" ht="13.5" thickBot="1">
      <c r="A21" s="163" t="s">
        <v>113</v>
      </c>
      <c r="B21" s="164"/>
      <c r="C21" s="45">
        <f>+D21/'Meta Corte Muni'!R57</f>
        <v>1.5502068596033454</v>
      </c>
      <c r="D21" s="20">
        <f>+J21/AK21</f>
        <v>0.2635351661325687</v>
      </c>
      <c r="E21" s="15">
        <f aca="true" t="shared" si="6" ref="E21:V21">SUM(E17:E20)</f>
        <v>158</v>
      </c>
      <c r="F21" s="15">
        <f t="shared" si="6"/>
        <v>249</v>
      </c>
      <c r="G21" s="15">
        <f t="shared" si="6"/>
        <v>214</v>
      </c>
      <c r="H21" s="15">
        <f t="shared" si="6"/>
        <v>269</v>
      </c>
      <c r="I21" s="15">
        <f t="shared" si="6"/>
        <v>325</v>
      </c>
      <c r="J21" s="15">
        <f t="shared" si="6"/>
        <v>250</v>
      </c>
      <c r="K21" s="15">
        <f t="shared" si="6"/>
        <v>27</v>
      </c>
      <c r="L21" s="15">
        <f t="shared" si="6"/>
        <v>23</v>
      </c>
      <c r="M21" s="15">
        <f t="shared" si="6"/>
        <v>42</v>
      </c>
      <c r="N21" s="15">
        <f t="shared" si="6"/>
        <v>46</v>
      </c>
      <c r="O21" s="15">
        <f t="shared" si="6"/>
        <v>37</v>
      </c>
      <c r="P21" s="15">
        <f t="shared" si="6"/>
        <v>29</v>
      </c>
      <c r="Q21" s="15">
        <f t="shared" si="6"/>
        <v>35</v>
      </c>
      <c r="R21" s="15">
        <f t="shared" si="6"/>
        <v>22</v>
      </c>
      <c r="S21" s="15">
        <f t="shared" si="6"/>
        <v>23</v>
      </c>
      <c r="T21" s="15">
        <f t="shared" si="6"/>
        <v>36</v>
      </c>
      <c r="U21" s="15">
        <f t="shared" si="6"/>
        <v>19</v>
      </c>
      <c r="V21" s="15">
        <f t="shared" si="6"/>
        <v>0</v>
      </c>
      <c r="W21" s="15">
        <f t="shared" si="2"/>
        <v>339</v>
      </c>
      <c r="X21" s="15">
        <f aca="true" t="shared" si="7" ref="X21:AI21">SUM(X17:X20)</f>
        <v>0</v>
      </c>
      <c r="Y21" s="15">
        <f t="shared" si="7"/>
        <v>1</v>
      </c>
      <c r="Z21" s="15">
        <f t="shared" si="7"/>
        <v>0</v>
      </c>
      <c r="AA21" s="15">
        <f t="shared" si="7"/>
        <v>1</v>
      </c>
      <c r="AB21" s="15">
        <f t="shared" si="7"/>
        <v>0</v>
      </c>
      <c r="AC21" s="15">
        <f t="shared" si="7"/>
        <v>10</v>
      </c>
      <c r="AD21" s="15">
        <f t="shared" si="7"/>
        <v>1</v>
      </c>
      <c r="AE21" s="15">
        <f t="shared" si="7"/>
        <v>1</v>
      </c>
      <c r="AF21" s="15">
        <f t="shared" si="7"/>
        <v>1</v>
      </c>
      <c r="AG21" s="15">
        <f t="shared" si="7"/>
        <v>2</v>
      </c>
      <c r="AH21" s="15">
        <f t="shared" si="7"/>
        <v>2</v>
      </c>
      <c r="AI21" s="15">
        <f t="shared" si="7"/>
        <v>0</v>
      </c>
      <c r="AJ21" s="15">
        <f t="shared" si="3"/>
        <v>19</v>
      </c>
      <c r="AK21" s="15">
        <f>4312*0.22</f>
        <v>948.64</v>
      </c>
    </row>
    <row r="22" spans="2:37" s="74" customFormat="1" ht="12.75">
      <c r="B22" s="80" t="s">
        <v>114</v>
      </c>
      <c r="C22" s="80"/>
      <c r="E22" s="90">
        <f>+E21+E16</f>
        <v>385</v>
      </c>
      <c r="F22" s="90">
        <f aca="true" t="shared" si="8" ref="F22:AJ22">+F21+F16</f>
        <v>482</v>
      </c>
      <c r="G22" s="90">
        <f t="shared" si="8"/>
        <v>420</v>
      </c>
      <c r="H22" s="90">
        <f t="shared" si="8"/>
        <v>482</v>
      </c>
      <c r="I22" s="90">
        <f t="shared" si="8"/>
        <v>549</v>
      </c>
      <c r="J22" s="90">
        <f t="shared" si="8"/>
        <v>475</v>
      </c>
      <c r="K22" s="90">
        <f t="shared" si="8"/>
        <v>30</v>
      </c>
      <c r="L22" s="90">
        <f t="shared" si="8"/>
        <v>25</v>
      </c>
      <c r="M22" s="90">
        <f t="shared" si="8"/>
        <v>43</v>
      </c>
      <c r="N22" s="90">
        <f t="shared" si="8"/>
        <v>51</v>
      </c>
      <c r="O22" s="90">
        <f t="shared" si="8"/>
        <v>47</v>
      </c>
      <c r="P22" s="90">
        <f t="shared" si="8"/>
        <v>44</v>
      </c>
      <c r="Q22" s="90">
        <f t="shared" si="8"/>
        <v>39</v>
      </c>
      <c r="R22" s="90">
        <f t="shared" si="8"/>
        <v>25</v>
      </c>
      <c r="S22" s="90">
        <f t="shared" si="8"/>
        <v>24</v>
      </c>
      <c r="T22" s="90">
        <f t="shared" si="8"/>
        <v>46</v>
      </c>
      <c r="U22" s="90">
        <f t="shared" si="8"/>
        <v>24</v>
      </c>
      <c r="V22" s="90">
        <f t="shared" si="8"/>
        <v>0</v>
      </c>
      <c r="W22" s="90">
        <f t="shared" si="8"/>
        <v>398</v>
      </c>
      <c r="X22" s="90">
        <f t="shared" si="8"/>
        <v>0</v>
      </c>
      <c r="Y22" s="90">
        <f t="shared" si="8"/>
        <v>1</v>
      </c>
      <c r="Z22" s="90">
        <f t="shared" si="8"/>
        <v>0</v>
      </c>
      <c r="AA22" s="90">
        <f t="shared" si="8"/>
        <v>12</v>
      </c>
      <c r="AB22" s="90">
        <f t="shared" si="8"/>
        <v>9</v>
      </c>
      <c r="AC22" s="90">
        <f t="shared" si="8"/>
        <v>23</v>
      </c>
      <c r="AD22" s="90">
        <f t="shared" si="8"/>
        <v>1</v>
      </c>
      <c r="AE22" s="90">
        <f t="shared" si="8"/>
        <v>1</v>
      </c>
      <c r="AF22" s="90">
        <f t="shared" si="8"/>
        <v>1</v>
      </c>
      <c r="AG22" s="90">
        <f t="shared" si="8"/>
        <v>2</v>
      </c>
      <c r="AH22" s="90">
        <f t="shared" si="8"/>
        <v>2</v>
      </c>
      <c r="AI22" s="90">
        <f t="shared" si="8"/>
        <v>0</v>
      </c>
      <c r="AJ22" s="90">
        <f t="shared" si="8"/>
        <v>52</v>
      </c>
      <c r="AK22" s="88">
        <f>+AK21+AK16</f>
        <v>1751.8600000000001</v>
      </c>
    </row>
  </sheetData>
  <sheetProtection/>
  <mergeCells count="13">
    <mergeCell ref="AK2:AK9"/>
    <mergeCell ref="K10:W10"/>
    <mergeCell ref="X10:AJ10"/>
    <mergeCell ref="AK10:AK11"/>
    <mergeCell ref="E10:J10"/>
    <mergeCell ref="E1:AK1"/>
    <mergeCell ref="D1:D10"/>
    <mergeCell ref="A16:B16"/>
    <mergeCell ref="A21:B21"/>
    <mergeCell ref="A1:A10"/>
    <mergeCell ref="B1:B10"/>
    <mergeCell ref="E2:AJ9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131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</row>
    <row r="3" spans="1:19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</row>
    <row r="4" spans="1:19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</row>
    <row r="5" spans="1:19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</row>
    <row r="6" spans="1:19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</row>
    <row r="7" spans="1:19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</row>
    <row r="8" spans="1:19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</row>
    <row r="9" spans="1:19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</row>
    <row r="10" spans="1:19" ht="57.75" customHeight="1" thickBot="1">
      <c r="A10" s="173"/>
      <c r="B10" s="167"/>
      <c r="C10" s="166"/>
      <c r="D10" s="181"/>
      <c r="E10" s="169" t="s">
        <v>132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1" t="s">
        <v>166</v>
      </c>
      <c r="S10" s="201"/>
    </row>
    <row r="11" spans="1:19" ht="33" thickBot="1">
      <c r="A11" s="71"/>
      <c r="B11" s="71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202"/>
      <c r="S11" s="20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76">
        <f>VLOOKUP($B12,'[4]NUM13'!$G$2:$T$105,2,FALSE)</f>
        <v>0</v>
      </c>
      <c r="F12" s="76">
        <f>VLOOKUP($B12,'[4]NUM13'!$G$2:$T$105,3,FALSE)</f>
        <v>0</v>
      </c>
      <c r="G12" s="77">
        <f>VLOOKUP($B12,'[4]NUM13'!$G$2:$T$105,4,FALSE)</f>
        <v>0</v>
      </c>
      <c r="H12" s="77">
        <f>VLOOKUP($B12,'[4]NUM13'!$G$2:$T$105,5,FALSE)</f>
        <v>0</v>
      </c>
      <c r="I12" s="77">
        <f>VLOOKUP($B12,'[4]NUM13'!$G$2:$T$105,6,FALSE)</f>
        <v>0</v>
      </c>
      <c r="J12" s="77">
        <f>VLOOKUP($B12,'[4]NUM13'!$G$2:$T$105,7,FALSE)</f>
        <v>0</v>
      </c>
      <c r="K12" s="77">
        <f>VLOOKUP($B12,'[4]NUM13'!$G$2:$T$105,8,FALSE)</f>
        <v>8</v>
      </c>
      <c r="L12" s="78">
        <f>VLOOKUP($B12,'[4]NUM13'!$G$2:$T$105,9,FALSE)</f>
        <v>0</v>
      </c>
      <c r="M12" s="78">
        <f>VLOOKUP($B12,'[4]NUM13'!$G$2:$T$105,10,FALSE)</f>
        <v>0</v>
      </c>
      <c r="N12" s="78">
        <f>VLOOKUP($B12,'[4]NUM13'!$G$2:$T$105,11,FALSE)</f>
        <v>0</v>
      </c>
      <c r="O12" s="78">
        <f>VLOOKUP($B12,'[4]NUM13'!$G$2:$T$105,12,FALSE)</f>
        <v>0</v>
      </c>
      <c r="P12" s="78">
        <f>VLOOKUP($B12,'[4]NUM13'!$G$2:$T$105,13,FALSE)</f>
        <v>0</v>
      </c>
      <c r="Q12" s="19">
        <f>SUM(E12:P12)</f>
        <v>8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76">
        <f>VLOOKUP($B13,'[4]NUM13'!$G$2:$T$105,2,FALSE)</f>
        <v>0</v>
      </c>
      <c r="F13" s="76">
        <f>VLOOKUP($B13,'[4]NUM13'!$G$2:$T$105,3,FALSE)</f>
        <v>0</v>
      </c>
      <c r="G13" s="77">
        <f>VLOOKUP($B13,'[4]NUM13'!$G$2:$T$105,4,FALSE)</f>
        <v>0</v>
      </c>
      <c r="H13" s="77">
        <f>VLOOKUP($B13,'[4]NUM13'!$G$2:$T$105,5,FALSE)</f>
        <v>0</v>
      </c>
      <c r="I13" s="77">
        <f>VLOOKUP($B13,'[4]NUM13'!$G$2:$T$105,6,FALSE)</f>
        <v>0</v>
      </c>
      <c r="J13" s="77">
        <f>VLOOKUP($B13,'[4]NUM13'!$G$2:$T$105,7,FALSE)</f>
        <v>0</v>
      </c>
      <c r="K13" s="77">
        <f>VLOOKUP($B13,'[4]NUM13'!$G$2:$T$105,8,FALSE)</f>
        <v>5</v>
      </c>
      <c r="L13" s="78">
        <f>VLOOKUP($B13,'[4]NUM13'!$G$2:$T$105,9,FALSE)</f>
        <v>0</v>
      </c>
      <c r="M13" s="78">
        <f>VLOOKUP($B13,'[4]NUM13'!$G$2:$T$105,10,FALSE)</f>
        <v>0</v>
      </c>
      <c r="N13" s="78">
        <f>VLOOKUP($B13,'[4]NUM13'!$G$2:$T$105,11,FALSE)</f>
        <v>0</v>
      </c>
      <c r="O13" s="78">
        <f>VLOOKUP($B13,'[4]NUM13'!$G$2:$T$105,12,FALSE)</f>
        <v>0</v>
      </c>
      <c r="P13" s="78">
        <f>VLOOKUP($B13,'[4]NUM13'!$G$2:$T$105,13,FALSE)</f>
        <v>0</v>
      </c>
      <c r="Q13" s="19">
        <f aca="true" t="shared" si="0" ref="Q13:Q20">SUM(E13:P13)</f>
        <v>5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>
        <f t="shared" si="0"/>
        <v>0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76">
        <f>VLOOKUP($B15,'[4]NUM13'!$G$2:$T$105,2,FALSE)</f>
        <v>0</v>
      </c>
      <c r="F15" s="76">
        <f>VLOOKUP($B15,'[4]NUM13'!$G$2:$T$105,3,FALSE)</f>
        <v>0</v>
      </c>
      <c r="G15" s="77">
        <f>VLOOKUP($B15,'[4]NUM13'!$G$2:$T$105,4,FALSE)</f>
        <v>0</v>
      </c>
      <c r="H15" s="77">
        <f>VLOOKUP($B15,'[4]NUM13'!$G$2:$T$105,5,FALSE)</f>
        <v>0</v>
      </c>
      <c r="I15" s="77">
        <f>VLOOKUP($B15,'[4]NUM13'!$G$2:$T$105,6,FALSE)</f>
        <v>0</v>
      </c>
      <c r="J15" s="77">
        <f>VLOOKUP($B15,'[4]NUM13'!$G$2:$T$105,7,FALSE)</f>
        <v>0</v>
      </c>
      <c r="K15" s="77">
        <f>VLOOKUP($B15,'[4]NUM13'!$G$2:$T$105,8,FALSE)</f>
        <v>0</v>
      </c>
      <c r="L15" s="78">
        <f>VLOOKUP($B15,'[4]NUM13'!$G$2:$T$105,9,FALSE)</f>
        <v>0</v>
      </c>
      <c r="M15" s="78">
        <f>VLOOKUP($B15,'[4]NUM13'!$G$2:$T$105,10,FALSE)</f>
        <v>0</v>
      </c>
      <c r="N15" s="78">
        <f>VLOOKUP($B15,'[4]NUM13'!$G$2:$T$105,11,FALSE)</f>
        <v>0</v>
      </c>
      <c r="O15" s="78">
        <f>VLOOKUP($B15,'[4]NUM13'!$G$2:$T$105,12,FALSE)</f>
        <v>6</v>
      </c>
      <c r="P15" s="78">
        <f>VLOOKUP($B15,'[4]NUM13'!$G$2:$T$105,13,FALSE)</f>
        <v>0</v>
      </c>
      <c r="Q15" s="19">
        <f t="shared" si="0"/>
        <v>6</v>
      </c>
    </row>
    <row r="16" spans="1:19" s="74" customFormat="1" ht="15" customHeight="1" thickBot="1">
      <c r="A16" s="163" t="s">
        <v>112</v>
      </c>
      <c r="B16" s="164"/>
      <c r="C16" s="45">
        <f>+D16/'Meta Corte Muni'!S56</f>
        <v>0.5066666666666667</v>
      </c>
      <c r="D16" s="20">
        <f>+Q16/R16</f>
        <v>0.076</v>
      </c>
      <c r="E16" s="84">
        <f aca="true" t="shared" si="1" ref="E16:P16">SUM(E12:E15)</f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13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6</v>
      </c>
      <c r="P16" s="84">
        <f t="shared" si="1"/>
        <v>0</v>
      </c>
      <c r="Q16" s="15">
        <f>SUM(Q12:Q15)</f>
        <v>19</v>
      </c>
      <c r="R16" s="195">
        <v>250</v>
      </c>
      <c r="S16" s="19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76">
        <f>VLOOKUP($B17,'[4]NUM13'!$G$2:$T$105,2,FALSE)</f>
        <v>0</v>
      </c>
      <c r="F17" s="76">
        <f>VLOOKUP($B17,'[4]NUM13'!$G$2:$T$105,3,FALSE)</f>
        <v>0</v>
      </c>
      <c r="G17" s="77">
        <f>VLOOKUP($B17,'[4]NUM13'!$G$2:$T$105,4,FALSE)</f>
        <v>0</v>
      </c>
      <c r="H17" s="77">
        <f>VLOOKUP($B17,'[4]NUM13'!$G$2:$T$105,5,FALSE)</f>
        <v>0</v>
      </c>
      <c r="I17" s="77">
        <f>VLOOKUP($B17,'[4]NUM13'!$G$2:$T$105,6,FALSE)</f>
        <v>0</v>
      </c>
      <c r="J17" s="77">
        <f>VLOOKUP($B17,'[4]NUM13'!$G$2:$T$105,7,FALSE)</f>
        <v>42</v>
      </c>
      <c r="K17" s="77">
        <f>VLOOKUP($B17,'[4]NUM13'!$G$2:$T$105,8,FALSE)</f>
        <v>4</v>
      </c>
      <c r="L17" s="78">
        <f>VLOOKUP($B17,'[4]NUM13'!$G$2:$T$105,9,FALSE)</f>
        <v>0</v>
      </c>
      <c r="M17" s="78">
        <f>VLOOKUP($B17,'[4]NUM13'!$G$2:$T$105,10,FALSE)</f>
        <v>8</v>
      </c>
      <c r="N17" s="78">
        <f>VLOOKUP($B17,'[4]NUM13'!$G$2:$T$105,11,FALSE)</f>
        <v>0</v>
      </c>
      <c r="O17" s="78">
        <f>VLOOKUP($B17,'[4]NUM13'!$G$2:$T$105,12,FALSE)</f>
        <v>1</v>
      </c>
      <c r="P17" s="78">
        <f>VLOOKUP($B17,'[4]NUM13'!$G$2:$T$105,13,FALSE)</f>
        <v>0</v>
      </c>
      <c r="Q17" s="19">
        <f t="shared" si="0"/>
        <v>55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76">
        <f>VLOOKUP($B18,'[4]NUM13'!$G$2:$T$105,2,FALSE)</f>
        <v>0</v>
      </c>
      <c r="F18" s="76">
        <f>VLOOKUP($B18,'[4]NUM13'!$G$2:$T$105,3,FALSE)</f>
        <v>0</v>
      </c>
      <c r="G18" s="77">
        <f>VLOOKUP($B18,'[4]NUM13'!$G$2:$T$105,4,FALSE)</f>
        <v>0</v>
      </c>
      <c r="H18" s="77">
        <f>VLOOKUP($B18,'[4]NUM13'!$G$2:$T$105,5,FALSE)</f>
        <v>0</v>
      </c>
      <c r="I18" s="77">
        <f>VLOOKUP($B18,'[4]NUM13'!$G$2:$T$105,6,FALSE)</f>
        <v>0</v>
      </c>
      <c r="J18" s="77">
        <f>VLOOKUP($B18,'[4]NUM13'!$G$2:$T$105,7,FALSE)</f>
        <v>0</v>
      </c>
      <c r="K18" s="77">
        <f>VLOOKUP($B18,'[4]NUM13'!$G$2:$T$105,8,FALSE)</f>
        <v>0</v>
      </c>
      <c r="L18" s="78">
        <f>VLOOKUP($B18,'[4]NUM13'!$G$2:$T$105,9,FALSE)</f>
        <v>0</v>
      </c>
      <c r="M18" s="78">
        <f>VLOOKUP($B18,'[4]NUM13'!$G$2:$T$105,10,FALSE)</f>
        <v>0</v>
      </c>
      <c r="N18" s="78">
        <f>VLOOKUP($B18,'[4]NUM13'!$G$2:$T$105,11,FALSE)</f>
        <v>0</v>
      </c>
      <c r="O18" s="78">
        <f>VLOOKUP($B18,'[4]NUM13'!$G$2:$T$105,12,FALSE)</f>
        <v>0</v>
      </c>
      <c r="P18" s="78">
        <f>VLOOKUP($B18,'[4]NUM13'!$G$2:$T$105,13,FALSE)</f>
        <v>1</v>
      </c>
      <c r="Q18" s="19">
        <f t="shared" si="0"/>
        <v>1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76">
        <f>VLOOKUP($B19,'[4]NUM13'!$G$2:$T$105,2,FALSE)</f>
        <v>0</v>
      </c>
      <c r="F19" s="76">
        <f>VLOOKUP($B19,'[4]NUM13'!$G$2:$T$105,3,FALSE)</f>
        <v>0</v>
      </c>
      <c r="G19" s="77">
        <f>VLOOKUP($B19,'[4]NUM13'!$G$2:$T$105,4,FALSE)</f>
        <v>0</v>
      </c>
      <c r="H19" s="77">
        <f>VLOOKUP($B19,'[4]NUM13'!$G$2:$T$105,5,FALSE)</f>
        <v>0</v>
      </c>
      <c r="I19" s="77">
        <f>VLOOKUP($B19,'[4]NUM13'!$G$2:$T$105,6,FALSE)</f>
        <v>0</v>
      </c>
      <c r="J19" s="77">
        <f>VLOOKUP($B19,'[4]NUM13'!$G$2:$T$105,7,FALSE)</f>
        <v>0</v>
      </c>
      <c r="K19" s="77">
        <f>VLOOKUP($B19,'[4]NUM13'!$G$2:$T$105,8,FALSE)</f>
        <v>0</v>
      </c>
      <c r="L19" s="78">
        <f>VLOOKUP($B19,'[4]NUM13'!$G$2:$T$105,9,FALSE)</f>
        <v>0</v>
      </c>
      <c r="M19" s="78">
        <f>VLOOKUP($B19,'[4]NUM13'!$G$2:$T$105,10,FALSE)</f>
        <v>0</v>
      </c>
      <c r="N19" s="78">
        <f>VLOOKUP($B19,'[4]NUM13'!$G$2:$T$105,11,FALSE)</f>
        <v>33</v>
      </c>
      <c r="O19" s="78">
        <f>VLOOKUP($B19,'[4]NUM13'!$G$2:$T$105,12,FALSE)</f>
        <v>24</v>
      </c>
      <c r="P19" s="78">
        <f>VLOOKUP($B19,'[4]NUM13'!$G$2:$T$105,13,FALSE)</f>
        <v>0</v>
      </c>
      <c r="Q19" s="19">
        <f t="shared" si="0"/>
        <v>57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76">
        <f>VLOOKUP($B20,'[4]NUM13'!$G$2:$T$105,2,FALSE)</f>
        <v>0</v>
      </c>
      <c r="F20" s="76">
        <f>VLOOKUP($B20,'[4]NUM13'!$G$2:$T$105,3,FALSE)</f>
        <v>0</v>
      </c>
      <c r="G20" s="77">
        <f>VLOOKUP($B20,'[4]NUM13'!$G$2:$T$105,4,FALSE)</f>
        <v>0</v>
      </c>
      <c r="H20" s="77">
        <f>VLOOKUP($B20,'[4]NUM13'!$G$2:$T$105,5,FALSE)</f>
        <v>0</v>
      </c>
      <c r="I20" s="77">
        <f>VLOOKUP($B20,'[4]NUM13'!$G$2:$T$105,6,FALSE)</f>
        <v>0</v>
      </c>
      <c r="J20" s="77">
        <f>VLOOKUP($B20,'[4]NUM13'!$G$2:$T$105,7,FALSE)</f>
        <v>0</v>
      </c>
      <c r="K20" s="77">
        <f>VLOOKUP($B20,'[4]NUM13'!$G$2:$T$105,8,FALSE)</f>
        <v>0</v>
      </c>
      <c r="L20" s="78">
        <f>VLOOKUP($B20,'[4]NUM13'!$G$2:$T$105,9,FALSE)</f>
        <v>0</v>
      </c>
      <c r="M20" s="78">
        <f>VLOOKUP($B20,'[4]NUM13'!$G$2:$T$105,10,FALSE)</f>
        <v>0</v>
      </c>
      <c r="N20" s="78">
        <f>VLOOKUP($B20,'[4]NUM13'!$G$2:$T$105,11,FALSE)</f>
        <v>0</v>
      </c>
      <c r="O20" s="78">
        <f>VLOOKUP($B20,'[4]NUM13'!$G$2:$T$105,12,FALSE)</f>
        <v>11</v>
      </c>
      <c r="P20" s="78">
        <f>VLOOKUP($B20,'[4]NUM13'!$G$2:$T$105,13,FALSE)</f>
        <v>17</v>
      </c>
      <c r="Q20" s="19">
        <f t="shared" si="0"/>
        <v>28</v>
      </c>
    </row>
    <row r="21" spans="1:19" s="74" customFormat="1" ht="13.5" thickBot="1">
      <c r="A21" s="163" t="s">
        <v>113</v>
      </c>
      <c r="B21" s="164"/>
      <c r="C21" s="45">
        <f>+D21/'Meta Corte Muni'!S57</f>
        <v>3.393501805054152</v>
      </c>
      <c r="D21" s="20">
        <f>+Q21/R21</f>
        <v>0.5090252707581228</v>
      </c>
      <c r="E21" s="84">
        <f aca="true" t="shared" si="2" ref="E21:P21">SUM(E17:E20)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42</v>
      </c>
      <c r="K21" s="84">
        <f t="shared" si="2"/>
        <v>4</v>
      </c>
      <c r="L21" s="84">
        <f t="shared" si="2"/>
        <v>0</v>
      </c>
      <c r="M21" s="84">
        <f t="shared" si="2"/>
        <v>8</v>
      </c>
      <c r="N21" s="84">
        <f t="shared" si="2"/>
        <v>33</v>
      </c>
      <c r="O21" s="84">
        <f t="shared" si="2"/>
        <v>36</v>
      </c>
      <c r="P21" s="84">
        <f t="shared" si="2"/>
        <v>18</v>
      </c>
      <c r="Q21" s="15">
        <f>SUM(Q17:Q20)</f>
        <v>141</v>
      </c>
      <c r="R21" s="191">
        <v>277</v>
      </c>
      <c r="S21" s="192"/>
    </row>
    <row r="22" spans="1:19" s="82" customFormat="1" ht="13.5" thickBot="1">
      <c r="A22" s="74"/>
      <c r="B22" s="80" t="s">
        <v>114</v>
      </c>
      <c r="C22" s="8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8">
        <f>+R16+R21</f>
        <v>527</v>
      </c>
      <c r="S22" s="289"/>
    </row>
  </sheetData>
  <sheetProtection/>
  <mergeCells count="14">
    <mergeCell ref="A16:B16"/>
    <mergeCell ref="A21:B21"/>
    <mergeCell ref="R16:S16"/>
    <mergeCell ref="R21:S21"/>
    <mergeCell ref="R22:S22"/>
    <mergeCell ref="A1:A10"/>
    <mergeCell ref="B1:B10"/>
    <mergeCell ref="C1:C11"/>
    <mergeCell ref="D1:D10"/>
    <mergeCell ref="E1:S1"/>
    <mergeCell ref="E2:Q9"/>
    <mergeCell ref="R2:S9"/>
    <mergeCell ref="E10:Q10"/>
    <mergeCell ref="R10:S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38">
      <selection activeCell="A57" sqref="A57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90" t="s">
        <v>77</v>
      </c>
      <c r="B1" s="290"/>
      <c r="C1" s="290"/>
      <c r="D1" s="290"/>
      <c r="E1" s="290"/>
      <c r="F1" s="290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92" t="s">
        <v>59</v>
      </c>
      <c r="F2" s="295" t="s">
        <v>60</v>
      </c>
      <c r="G2" s="300" t="s">
        <v>61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27"/>
    </row>
    <row r="3" spans="1:20" s="25" customFormat="1" ht="16.5">
      <c r="A3" s="29"/>
      <c r="B3" s="30"/>
      <c r="C3" s="29"/>
      <c r="D3" s="29"/>
      <c r="E3" s="293"/>
      <c r="F3" s="296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137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293"/>
      <c r="F4" s="296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139</v>
      </c>
      <c r="T4" s="34"/>
    </row>
    <row r="5" spans="1:20" s="28" customFormat="1" ht="23.25" customHeight="1">
      <c r="A5" s="36"/>
      <c r="B5" s="37"/>
      <c r="C5" s="36"/>
      <c r="D5" s="36"/>
      <c r="E5" s="294"/>
      <c r="F5" s="297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115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116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90" t="s">
        <v>100</v>
      </c>
      <c r="B11" s="290"/>
      <c r="C11" s="290"/>
      <c r="D11" s="290"/>
      <c r="E11" s="290"/>
      <c r="F11" s="290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3"/>
      <c r="R11" s="24"/>
    </row>
    <row r="12" spans="1:19" ht="16.5">
      <c r="A12" s="26"/>
      <c r="B12" s="26"/>
      <c r="C12" s="26"/>
      <c r="D12" s="26"/>
      <c r="E12" s="292" t="s">
        <v>59</v>
      </c>
      <c r="F12" s="295" t="s">
        <v>60</v>
      </c>
      <c r="G12" s="300" t="s">
        <v>61</v>
      </c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ht="16.5">
      <c r="A13" s="29"/>
      <c r="B13" s="30"/>
      <c r="C13" s="29"/>
      <c r="D13" s="29"/>
      <c r="E13" s="293"/>
      <c r="F13" s="296"/>
      <c r="G13" s="31" t="s">
        <v>90</v>
      </c>
      <c r="H13" s="32" t="s">
        <v>91</v>
      </c>
      <c r="I13" s="32" t="s">
        <v>92</v>
      </c>
      <c r="J13" s="32" t="s">
        <v>93</v>
      </c>
      <c r="K13" s="32" t="s">
        <v>94</v>
      </c>
      <c r="L13" s="32" t="s">
        <v>95</v>
      </c>
      <c r="M13" s="32" t="s">
        <v>96</v>
      </c>
      <c r="N13" s="32" t="s">
        <v>97</v>
      </c>
      <c r="O13" s="32" t="s">
        <v>98</v>
      </c>
      <c r="P13" s="32" t="s">
        <v>99</v>
      </c>
      <c r="Q13" s="32" t="s">
        <v>78</v>
      </c>
      <c r="R13" s="32" t="s">
        <v>79</v>
      </c>
      <c r="S13" s="32" t="s">
        <v>137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293"/>
      <c r="F14" s="296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138</v>
      </c>
    </row>
    <row r="15" spans="1:19" ht="16.5">
      <c r="A15" s="36"/>
      <c r="B15" s="37"/>
      <c r="C15" s="36"/>
      <c r="D15" s="36"/>
      <c r="E15" s="294"/>
      <c r="F15" s="297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115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116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90" t="s">
        <v>117</v>
      </c>
      <c r="B21" s="290"/>
      <c r="C21" s="290"/>
      <c r="D21" s="290"/>
      <c r="E21" s="290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3"/>
      <c r="R21" s="24"/>
    </row>
    <row r="22" spans="1:19" ht="16.5">
      <c r="A22" s="26"/>
      <c r="B22" s="26"/>
      <c r="C22" s="26"/>
      <c r="D22" s="26"/>
      <c r="E22" s="292" t="s">
        <v>59</v>
      </c>
      <c r="F22" s="295" t="s">
        <v>60</v>
      </c>
      <c r="G22" s="298" t="s">
        <v>61</v>
      </c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</row>
    <row r="23" spans="1:19" ht="16.5">
      <c r="A23" s="29"/>
      <c r="B23" s="30"/>
      <c r="C23" s="29"/>
      <c r="D23" s="29"/>
      <c r="E23" s="293"/>
      <c r="F23" s="296"/>
      <c r="G23" s="31" t="s">
        <v>90</v>
      </c>
      <c r="H23" s="32" t="s">
        <v>91</v>
      </c>
      <c r="I23" s="32" t="s">
        <v>92</v>
      </c>
      <c r="J23" s="32" t="s">
        <v>93</v>
      </c>
      <c r="K23" s="32" t="s">
        <v>94</v>
      </c>
      <c r="L23" s="32" t="s">
        <v>95</v>
      </c>
      <c r="M23" s="32" t="s">
        <v>96</v>
      </c>
      <c r="N23" s="32" t="s">
        <v>97</v>
      </c>
      <c r="O23" s="32" t="s">
        <v>98</v>
      </c>
      <c r="P23" s="32" t="s">
        <v>99</v>
      </c>
      <c r="Q23" s="32" t="s">
        <v>78</v>
      </c>
      <c r="R23" s="32" t="s">
        <v>79</v>
      </c>
      <c r="S23" s="32" t="s">
        <v>137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293"/>
      <c r="F24" s="296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138</v>
      </c>
    </row>
    <row r="25" spans="1:19" ht="16.5">
      <c r="A25" s="36"/>
      <c r="B25" s="37"/>
      <c r="C25" s="36"/>
      <c r="D25" s="36"/>
      <c r="E25" s="294"/>
      <c r="F25" s="297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115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v>0.285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116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v>0.22</v>
      </c>
      <c r="R27" s="50">
        <f>+R7*$R$25</f>
        <v>0.17</v>
      </c>
      <c r="S27" s="50">
        <f>+S7*$S$25</f>
        <v>0.0675</v>
      </c>
    </row>
    <row r="31" spans="1:18" ht="18">
      <c r="A31" s="290" t="s">
        <v>118</v>
      </c>
      <c r="B31" s="290"/>
      <c r="C31" s="290"/>
      <c r="D31" s="290"/>
      <c r="E31" s="290"/>
      <c r="F31" s="290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3"/>
      <c r="R31" s="24"/>
    </row>
    <row r="32" spans="1:19" ht="16.5">
      <c r="A32" s="26"/>
      <c r="B32" s="26"/>
      <c r="C32" s="26"/>
      <c r="D32" s="26"/>
      <c r="E32" s="292" t="s">
        <v>59</v>
      </c>
      <c r="F32" s="295" t="s">
        <v>60</v>
      </c>
      <c r="G32" s="298" t="s">
        <v>61</v>
      </c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</row>
    <row r="33" spans="1:19" ht="16.5">
      <c r="A33" s="29"/>
      <c r="B33" s="30"/>
      <c r="C33" s="29"/>
      <c r="D33" s="29"/>
      <c r="E33" s="293"/>
      <c r="F33" s="296"/>
      <c r="G33" s="31" t="s">
        <v>90</v>
      </c>
      <c r="H33" s="32" t="s">
        <v>91</v>
      </c>
      <c r="I33" s="32" t="s">
        <v>92</v>
      </c>
      <c r="J33" s="32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2" t="s">
        <v>99</v>
      </c>
      <c r="Q33" s="32" t="s">
        <v>78</v>
      </c>
      <c r="R33" s="32" t="s">
        <v>79</v>
      </c>
      <c r="S33" s="32" t="s">
        <v>137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293"/>
      <c r="F34" s="296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138</v>
      </c>
    </row>
    <row r="35" spans="1:19" ht="16.5">
      <c r="A35" s="36"/>
      <c r="B35" s="37"/>
      <c r="C35" s="36"/>
      <c r="D35" s="36"/>
      <c r="E35" s="294"/>
      <c r="F35" s="297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115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116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90" t="s">
        <v>140</v>
      </c>
      <c r="B41" s="290"/>
      <c r="C41" s="290"/>
      <c r="D41" s="290"/>
      <c r="E41" s="290"/>
      <c r="F41" s="290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3"/>
      <c r="R41" s="24"/>
    </row>
    <row r="42" spans="1:19" ht="16.5">
      <c r="A42" s="26"/>
      <c r="B42" s="26"/>
      <c r="C42" s="26"/>
      <c r="D42" s="26"/>
      <c r="E42" s="292" t="s">
        <v>59</v>
      </c>
      <c r="F42" s="295" t="s">
        <v>60</v>
      </c>
      <c r="G42" s="298" t="s">
        <v>61</v>
      </c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</row>
    <row r="43" spans="1:19" ht="16.5">
      <c r="A43" s="29"/>
      <c r="B43" s="30"/>
      <c r="C43" s="29"/>
      <c r="D43" s="29"/>
      <c r="E43" s="293"/>
      <c r="F43" s="296"/>
      <c r="G43" s="31" t="s">
        <v>90</v>
      </c>
      <c r="H43" s="32" t="s">
        <v>91</v>
      </c>
      <c r="I43" s="32" t="s">
        <v>92</v>
      </c>
      <c r="J43" s="32" t="s">
        <v>93</v>
      </c>
      <c r="K43" s="32" t="s">
        <v>94</v>
      </c>
      <c r="L43" s="32" t="s">
        <v>95</v>
      </c>
      <c r="M43" s="32" t="s">
        <v>96</v>
      </c>
      <c r="N43" s="32" t="s">
        <v>97</v>
      </c>
      <c r="O43" s="32" t="s">
        <v>98</v>
      </c>
      <c r="P43" s="32" t="s">
        <v>99</v>
      </c>
      <c r="Q43" s="32" t="s">
        <v>78</v>
      </c>
      <c r="R43" s="32" t="s">
        <v>79</v>
      </c>
      <c r="S43" s="32" t="s">
        <v>137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293"/>
      <c r="F44" s="296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138</v>
      </c>
    </row>
    <row r="45" spans="1:19" ht="16.5">
      <c r="A45" s="36"/>
      <c r="B45" s="37"/>
      <c r="C45" s="36"/>
      <c r="D45" s="36"/>
      <c r="E45" s="294"/>
      <c r="F45" s="297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115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116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90" t="s">
        <v>141</v>
      </c>
      <c r="B51" s="290"/>
      <c r="C51" s="290"/>
      <c r="D51" s="290"/>
      <c r="E51" s="290"/>
      <c r="F51" s="290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3"/>
      <c r="R51" s="24"/>
    </row>
    <row r="52" spans="1:19" ht="16.5">
      <c r="A52" s="26"/>
      <c r="B52" s="26"/>
      <c r="C52" s="26"/>
      <c r="D52" s="26"/>
      <c r="E52" s="292" t="s">
        <v>59</v>
      </c>
      <c r="F52" s="295" t="s">
        <v>60</v>
      </c>
      <c r="G52" s="298" t="s">
        <v>61</v>
      </c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</row>
    <row r="53" spans="1:19" ht="16.5">
      <c r="A53" s="29"/>
      <c r="B53" s="30"/>
      <c r="C53" s="29"/>
      <c r="D53" s="29"/>
      <c r="E53" s="293"/>
      <c r="F53" s="296"/>
      <c r="G53" s="31" t="s">
        <v>90</v>
      </c>
      <c r="H53" s="32" t="s">
        <v>91</v>
      </c>
      <c r="I53" s="32" t="s">
        <v>92</v>
      </c>
      <c r="J53" s="32" t="s">
        <v>93</v>
      </c>
      <c r="K53" s="32" t="s">
        <v>94</v>
      </c>
      <c r="L53" s="32" t="s">
        <v>95</v>
      </c>
      <c r="M53" s="32" t="s">
        <v>96</v>
      </c>
      <c r="N53" s="32" t="s">
        <v>97</v>
      </c>
      <c r="O53" s="32" t="s">
        <v>98</v>
      </c>
      <c r="P53" s="32" t="s">
        <v>99</v>
      </c>
      <c r="Q53" s="32" t="s">
        <v>78</v>
      </c>
      <c r="R53" s="32" t="s">
        <v>79</v>
      </c>
      <c r="S53" s="32" t="s">
        <v>137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293"/>
      <c r="F54" s="296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138</v>
      </c>
    </row>
    <row r="55" spans="1:19" ht="16.5">
      <c r="A55" s="36"/>
      <c r="B55" s="37"/>
      <c r="C55" s="36"/>
      <c r="D55" s="36"/>
      <c r="E55" s="294"/>
      <c r="F55" s="297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115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116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F42:F45"/>
    <mergeCell ref="G42:S42"/>
    <mergeCell ref="F22:F25"/>
    <mergeCell ref="G2:S2"/>
    <mergeCell ref="G12:S12"/>
    <mergeCell ref="G22:S22"/>
    <mergeCell ref="F12:F15"/>
    <mergeCell ref="A21:P21"/>
    <mergeCell ref="A51:P51"/>
    <mergeCell ref="E52:E55"/>
    <mergeCell ref="F52:F55"/>
    <mergeCell ref="G52:S52"/>
    <mergeCell ref="A31:P31"/>
    <mergeCell ref="E32:E35"/>
    <mergeCell ref="F32:F35"/>
    <mergeCell ref="G32:S32"/>
    <mergeCell ref="A41:P41"/>
    <mergeCell ref="E42:E45"/>
    <mergeCell ref="A1:P1"/>
    <mergeCell ref="E2:E5"/>
    <mergeCell ref="F2:F5"/>
    <mergeCell ref="A11:P11"/>
    <mergeCell ref="E12:E15"/>
    <mergeCell ref="E22:E25"/>
  </mergeCells>
  <conditionalFormatting sqref="P4">
    <cfRule type="cellIs" priority="62" dxfId="71" operator="lessThan" stopIfTrue="1">
      <formula>0.65</formula>
    </cfRule>
  </conditionalFormatting>
  <conditionalFormatting sqref="O4">
    <cfRule type="cellIs" priority="61" dxfId="71" operator="lessThan" stopIfTrue="1">
      <formula>0.65</formula>
    </cfRule>
  </conditionalFormatting>
  <conditionalFormatting sqref="N4 I4">
    <cfRule type="cellIs" priority="60" dxfId="71" operator="lessThan" stopIfTrue="1">
      <formula>0.5</formula>
    </cfRule>
  </conditionalFormatting>
  <conditionalFormatting sqref="G4:H4">
    <cfRule type="cellIs" priority="59" dxfId="71" operator="lessThan" stopIfTrue="1">
      <formula>0.25</formula>
    </cfRule>
  </conditionalFormatting>
  <conditionalFormatting sqref="J4">
    <cfRule type="cellIs" priority="58" dxfId="71" operator="lessThan" stopIfTrue="1">
      <formula>0.85</formula>
    </cfRule>
  </conditionalFormatting>
  <conditionalFormatting sqref="K4">
    <cfRule type="cellIs" priority="57" dxfId="71" operator="lessThan" stopIfTrue="1">
      <formula>0.05</formula>
    </cfRule>
  </conditionalFormatting>
  <conditionalFormatting sqref="L4">
    <cfRule type="cellIs" priority="56" dxfId="71" operator="lessThan" stopIfTrue="1">
      <formula>0.19</formula>
    </cfRule>
  </conditionalFormatting>
  <conditionalFormatting sqref="M4">
    <cfRule type="cellIs" priority="55" dxfId="71" operator="lessThan" stopIfTrue="1">
      <formula>0.9</formula>
    </cfRule>
  </conditionalFormatting>
  <conditionalFormatting sqref="Q4:R4">
    <cfRule type="cellIs" priority="52" dxfId="71" operator="lessThan" stopIfTrue="1">
      <formula>0.65</formula>
    </cfRule>
  </conditionalFormatting>
  <conditionalFormatting sqref="P14">
    <cfRule type="cellIs" priority="51" dxfId="71" operator="lessThan" stopIfTrue="1">
      <formula>0.65</formula>
    </cfRule>
  </conditionalFormatting>
  <conditionalFormatting sqref="O14">
    <cfRule type="cellIs" priority="50" dxfId="71" operator="lessThan" stopIfTrue="1">
      <formula>0.65</formula>
    </cfRule>
  </conditionalFormatting>
  <conditionalFormatting sqref="N14 I14">
    <cfRule type="cellIs" priority="49" dxfId="71" operator="lessThan" stopIfTrue="1">
      <formula>0.5</formula>
    </cfRule>
  </conditionalFormatting>
  <conditionalFormatting sqref="G14:H14">
    <cfRule type="cellIs" priority="48" dxfId="71" operator="lessThan" stopIfTrue="1">
      <formula>0.25</formula>
    </cfRule>
  </conditionalFormatting>
  <conditionalFormatting sqref="J14">
    <cfRule type="cellIs" priority="47" dxfId="71" operator="lessThan" stopIfTrue="1">
      <formula>0.85</formula>
    </cfRule>
  </conditionalFormatting>
  <conditionalFormatting sqref="K14">
    <cfRule type="cellIs" priority="46" dxfId="71" operator="lessThan" stopIfTrue="1">
      <formula>0.05</formula>
    </cfRule>
  </conditionalFormatting>
  <conditionalFormatting sqref="L14">
    <cfRule type="cellIs" priority="45" dxfId="71" operator="lessThan" stopIfTrue="1">
      <formula>0.19</formula>
    </cfRule>
  </conditionalFormatting>
  <conditionalFormatting sqref="M14">
    <cfRule type="cellIs" priority="44" dxfId="71" operator="lessThan" stopIfTrue="1">
      <formula>0.9</formula>
    </cfRule>
  </conditionalFormatting>
  <conditionalFormatting sqref="Q14:R14">
    <cfRule type="cellIs" priority="43" dxfId="71" operator="lessThan" stopIfTrue="1">
      <formula>0.65</formula>
    </cfRule>
  </conditionalFormatting>
  <conditionalFormatting sqref="P24">
    <cfRule type="cellIs" priority="42" dxfId="71" operator="lessThan" stopIfTrue="1">
      <formula>0.65</formula>
    </cfRule>
  </conditionalFormatting>
  <conditionalFormatting sqref="O24">
    <cfRule type="cellIs" priority="41" dxfId="71" operator="lessThan" stopIfTrue="1">
      <formula>0.65</formula>
    </cfRule>
  </conditionalFormatting>
  <conditionalFormatting sqref="N24 I24">
    <cfRule type="cellIs" priority="40" dxfId="71" operator="lessThan" stopIfTrue="1">
      <formula>0.5</formula>
    </cfRule>
  </conditionalFormatting>
  <conditionalFormatting sqref="G24:H24">
    <cfRule type="cellIs" priority="39" dxfId="71" operator="lessThan" stopIfTrue="1">
      <formula>0.25</formula>
    </cfRule>
  </conditionalFormatting>
  <conditionalFormatting sqref="J24">
    <cfRule type="cellIs" priority="38" dxfId="71" operator="lessThan" stopIfTrue="1">
      <formula>0.85</formula>
    </cfRule>
  </conditionalFormatting>
  <conditionalFormatting sqref="K24">
    <cfRule type="cellIs" priority="37" dxfId="71" operator="lessThan" stopIfTrue="1">
      <formula>0.05</formula>
    </cfRule>
  </conditionalFormatting>
  <conditionalFormatting sqref="L24">
    <cfRule type="cellIs" priority="36" dxfId="71" operator="lessThan" stopIfTrue="1">
      <formula>0.19</formula>
    </cfRule>
  </conditionalFormatting>
  <conditionalFormatting sqref="M24">
    <cfRule type="cellIs" priority="35" dxfId="71" operator="lessThan" stopIfTrue="1">
      <formula>0.9</formula>
    </cfRule>
  </conditionalFormatting>
  <conditionalFormatting sqref="Q24:R24">
    <cfRule type="cellIs" priority="34" dxfId="71" operator="lessThan" stopIfTrue="1">
      <formula>0.65</formula>
    </cfRule>
  </conditionalFormatting>
  <conditionalFormatting sqref="P34">
    <cfRule type="cellIs" priority="33" dxfId="71" operator="lessThan" stopIfTrue="1">
      <formula>0.65</formula>
    </cfRule>
  </conditionalFormatting>
  <conditionalFormatting sqref="O34">
    <cfRule type="cellIs" priority="32" dxfId="71" operator="lessThan" stopIfTrue="1">
      <formula>0.65</formula>
    </cfRule>
  </conditionalFormatting>
  <conditionalFormatting sqref="N34 I34">
    <cfRule type="cellIs" priority="31" dxfId="71" operator="lessThan" stopIfTrue="1">
      <formula>0.5</formula>
    </cfRule>
  </conditionalFormatting>
  <conditionalFormatting sqref="G34:H34">
    <cfRule type="cellIs" priority="30" dxfId="71" operator="lessThan" stopIfTrue="1">
      <formula>0.25</formula>
    </cfRule>
  </conditionalFormatting>
  <conditionalFormatting sqref="J34">
    <cfRule type="cellIs" priority="29" dxfId="71" operator="lessThan" stopIfTrue="1">
      <formula>0.85</formula>
    </cfRule>
  </conditionalFormatting>
  <conditionalFormatting sqref="K34">
    <cfRule type="cellIs" priority="28" dxfId="71" operator="lessThan" stopIfTrue="1">
      <formula>0.05</formula>
    </cfRule>
  </conditionalFormatting>
  <conditionalFormatting sqref="L34">
    <cfRule type="cellIs" priority="27" dxfId="71" operator="lessThan" stopIfTrue="1">
      <formula>0.19</formula>
    </cfRule>
  </conditionalFormatting>
  <conditionalFormatting sqref="M34">
    <cfRule type="cellIs" priority="26" dxfId="71" operator="lessThan" stopIfTrue="1">
      <formula>0.9</formula>
    </cfRule>
  </conditionalFormatting>
  <conditionalFormatting sqref="Q34:R34">
    <cfRule type="cellIs" priority="25" dxfId="71" operator="lessThan" stopIfTrue="1">
      <formula>0.65</formula>
    </cfRule>
  </conditionalFormatting>
  <conditionalFormatting sqref="S4">
    <cfRule type="cellIs" priority="24" dxfId="71" operator="lessThan" stopIfTrue="1">
      <formula>0.65</formula>
    </cfRule>
  </conditionalFormatting>
  <conditionalFormatting sqref="S54">
    <cfRule type="cellIs" priority="1" dxfId="71" operator="lessThan" stopIfTrue="1">
      <formula>0.65</formula>
    </cfRule>
  </conditionalFormatting>
  <conditionalFormatting sqref="S14">
    <cfRule type="cellIs" priority="23" dxfId="71" operator="lessThan" stopIfTrue="1">
      <formula>0.65</formula>
    </cfRule>
  </conditionalFormatting>
  <conditionalFormatting sqref="S24">
    <cfRule type="cellIs" priority="22" dxfId="71" operator="lessThan" stopIfTrue="1">
      <formula>0.65</formula>
    </cfRule>
  </conditionalFormatting>
  <conditionalFormatting sqref="S34">
    <cfRule type="cellIs" priority="21" dxfId="71" operator="lessThan" stopIfTrue="1">
      <formula>0.65</formula>
    </cfRule>
  </conditionalFormatting>
  <conditionalFormatting sqref="P44">
    <cfRule type="cellIs" priority="20" dxfId="71" operator="lessThan" stopIfTrue="1">
      <formula>0.65</formula>
    </cfRule>
  </conditionalFormatting>
  <conditionalFormatting sqref="O44">
    <cfRule type="cellIs" priority="19" dxfId="71" operator="lessThan" stopIfTrue="1">
      <formula>0.65</formula>
    </cfRule>
  </conditionalFormatting>
  <conditionalFormatting sqref="N44 I44">
    <cfRule type="cellIs" priority="18" dxfId="71" operator="lessThan" stopIfTrue="1">
      <formula>0.5</formula>
    </cfRule>
  </conditionalFormatting>
  <conditionalFormatting sqref="G44:H44">
    <cfRule type="cellIs" priority="17" dxfId="71" operator="lessThan" stopIfTrue="1">
      <formula>0.25</formula>
    </cfRule>
  </conditionalFormatting>
  <conditionalFormatting sqref="J44">
    <cfRule type="cellIs" priority="16" dxfId="71" operator="lessThan" stopIfTrue="1">
      <formula>0.85</formula>
    </cfRule>
  </conditionalFormatting>
  <conditionalFormatting sqref="K44">
    <cfRule type="cellIs" priority="15" dxfId="71" operator="lessThan" stopIfTrue="1">
      <formula>0.05</formula>
    </cfRule>
  </conditionalFormatting>
  <conditionalFormatting sqref="L44">
    <cfRule type="cellIs" priority="14" dxfId="71" operator="lessThan" stopIfTrue="1">
      <formula>0.19</formula>
    </cfRule>
  </conditionalFormatting>
  <conditionalFormatting sqref="M44">
    <cfRule type="cellIs" priority="13" dxfId="71" operator="lessThan" stopIfTrue="1">
      <formula>0.9</formula>
    </cfRule>
  </conditionalFormatting>
  <conditionalFormatting sqref="Q44:R44">
    <cfRule type="cellIs" priority="12" dxfId="71" operator="lessThan" stopIfTrue="1">
      <formula>0.65</formula>
    </cfRule>
  </conditionalFormatting>
  <conditionalFormatting sqref="S44">
    <cfRule type="cellIs" priority="11" dxfId="71" operator="lessThan" stopIfTrue="1">
      <formula>0.65</formula>
    </cfRule>
  </conditionalFormatting>
  <conditionalFormatting sqref="P54">
    <cfRule type="cellIs" priority="10" dxfId="71" operator="lessThan" stopIfTrue="1">
      <formula>0.65</formula>
    </cfRule>
  </conditionalFormatting>
  <conditionalFormatting sqref="O54">
    <cfRule type="cellIs" priority="9" dxfId="71" operator="lessThan" stopIfTrue="1">
      <formula>0.65</formula>
    </cfRule>
  </conditionalFormatting>
  <conditionalFormatting sqref="N54 I54">
    <cfRule type="cellIs" priority="8" dxfId="71" operator="lessThan" stopIfTrue="1">
      <formula>0.5</formula>
    </cfRule>
  </conditionalFormatting>
  <conditionalFormatting sqref="G54:H54">
    <cfRule type="cellIs" priority="7" dxfId="71" operator="lessThan" stopIfTrue="1">
      <formula>0.25</formula>
    </cfRule>
  </conditionalFormatting>
  <conditionalFormatting sqref="J54">
    <cfRule type="cellIs" priority="6" dxfId="71" operator="lessThan" stopIfTrue="1">
      <formula>0.85</formula>
    </cfRule>
  </conditionalFormatting>
  <conditionalFormatting sqref="K54">
    <cfRule type="cellIs" priority="5" dxfId="71" operator="lessThan" stopIfTrue="1">
      <formula>0.05</formula>
    </cfRule>
  </conditionalFormatting>
  <conditionalFormatting sqref="L54">
    <cfRule type="cellIs" priority="4" dxfId="71" operator="lessThan" stopIfTrue="1">
      <formula>0.19</formula>
    </cfRule>
  </conditionalFormatting>
  <conditionalFormatting sqref="M54">
    <cfRule type="cellIs" priority="3" dxfId="71" operator="lessThan" stopIfTrue="1">
      <formula>0.9</formula>
    </cfRule>
  </conditionalFormatting>
  <conditionalFormatting sqref="Q54:R54">
    <cfRule type="cellIs" priority="2" dxfId="71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5" width="6.8515625" style="81" customWidth="1"/>
    <col min="6" max="6" width="8.421875" style="81" bestFit="1" customWidth="1"/>
    <col min="7" max="7" width="9.7109375" style="70" bestFit="1" customWidth="1"/>
    <col min="8" max="8" width="8.28125" style="70" customWidth="1"/>
    <col min="9" max="9" width="7.140625" style="70" customWidth="1"/>
    <col min="10" max="11" width="9.7109375" style="70" bestFit="1" customWidth="1"/>
    <col min="12" max="12" width="8.57421875" style="70" customWidth="1"/>
    <col min="13" max="16384" width="11.421875" style="70" customWidth="1"/>
  </cols>
  <sheetData>
    <row r="1" spans="1:12" ht="109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302" t="s">
        <v>162</v>
      </c>
      <c r="F1" s="303"/>
      <c r="G1" s="303"/>
      <c r="H1" s="303"/>
      <c r="I1" s="303"/>
      <c r="J1" s="303"/>
      <c r="K1" s="303"/>
      <c r="L1" s="303"/>
    </row>
    <row r="2" spans="1:12" ht="15" customHeight="1" thickTop="1">
      <c r="A2" s="172"/>
      <c r="B2" s="175"/>
      <c r="C2" s="166"/>
      <c r="D2" s="180"/>
      <c r="E2" s="304" t="s">
        <v>3</v>
      </c>
      <c r="F2" s="206"/>
      <c r="G2" s="206"/>
      <c r="H2" s="305"/>
      <c r="I2" s="225" t="s">
        <v>4</v>
      </c>
      <c r="J2" s="226"/>
      <c r="K2" s="226"/>
      <c r="L2" s="226"/>
    </row>
    <row r="3" spans="1:12" ht="15" customHeight="1">
      <c r="A3" s="172"/>
      <c r="B3" s="175"/>
      <c r="C3" s="166"/>
      <c r="D3" s="180"/>
      <c r="E3" s="228"/>
      <c r="F3" s="208"/>
      <c r="G3" s="208"/>
      <c r="H3" s="229"/>
      <c r="I3" s="228"/>
      <c r="J3" s="208"/>
      <c r="K3" s="208"/>
      <c r="L3" s="208"/>
    </row>
    <row r="4" spans="1:12" ht="15" customHeight="1">
      <c r="A4" s="172"/>
      <c r="B4" s="175"/>
      <c r="C4" s="166"/>
      <c r="D4" s="180"/>
      <c r="E4" s="228"/>
      <c r="F4" s="208"/>
      <c r="G4" s="208"/>
      <c r="H4" s="229"/>
      <c r="I4" s="228"/>
      <c r="J4" s="208"/>
      <c r="K4" s="208"/>
      <c r="L4" s="208"/>
    </row>
    <row r="5" spans="1:12" ht="15" customHeight="1">
      <c r="A5" s="172"/>
      <c r="B5" s="175"/>
      <c r="C5" s="166"/>
      <c r="D5" s="180"/>
      <c r="E5" s="228"/>
      <c r="F5" s="208"/>
      <c r="G5" s="208"/>
      <c r="H5" s="229"/>
      <c r="I5" s="228"/>
      <c r="J5" s="208"/>
      <c r="K5" s="208"/>
      <c r="L5" s="208"/>
    </row>
    <row r="6" spans="1:12" ht="15" customHeight="1">
      <c r="A6" s="172"/>
      <c r="B6" s="175"/>
      <c r="C6" s="166"/>
      <c r="D6" s="180"/>
      <c r="E6" s="228"/>
      <c r="F6" s="208"/>
      <c r="G6" s="208"/>
      <c r="H6" s="229"/>
      <c r="I6" s="228"/>
      <c r="J6" s="208"/>
      <c r="K6" s="208"/>
      <c r="L6" s="208"/>
    </row>
    <row r="7" spans="1:12" ht="15" customHeight="1">
      <c r="A7" s="172"/>
      <c r="B7" s="175"/>
      <c r="C7" s="166"/>
      <c r="D7" s="180"/>
      <c r="E7" s="228"/>
      <c r="F7" s="208"/>
      <c r="G7" s="208"/>
      <c r="H7" s="229"/>
      <c r="I7" s="228"/>
      <c r="J7" s="208"/>
      <c r="K7" s="208"/>
      <c r="L7" s="208"/>
    </row>
    <row r="8" spans="1:12" ht="15" customHeight="1">
      <c r="A8" s="172"/>
      <c r="B8" s="175"/>
      <c r="C8" s="166"/>
      <c r="D8" s="180"/>
      <c r="E8" s="228"/>
      <c r="F8" s="208"/>
      <c r="G8" s="208"/>
      <c r="H8" s="229"/>
      <c r="I8" s="228"/>
      <c r="J8" s="208"/>
      <c r="K8" s="208"/>
      <c r="L8" s="208"/>
    </row>
    <row r="9" spans="1:12" ht="15.75" customHeight="1" thickBot="1">
      <c r="A9" s="172"/>
      <c r="B9" s="175"/>
      <c r="C9" s="166"/>
      <c r="D9" s="180"/>
      <c r="E9" s="306"/>
      <c r="F9" s="210"/>
      <c r="G9" s="210"/>
      <c r="H9" s="307"/>
      <c r="I9" s="230"/>
      <c r="J9" s="231"/>
      <c r="K9" s="231"/>
      <c r="L9" s="231"/>
    </row>
    <row r="10" spans="1:12" ht="74.25" customHeight="1" thickBot="1" thickTop="1">
      <c r="A10" s="173"/>
      <c r="B10" s="167"/>
      <c r="C10" s="166"/>
      <c r="D10" s="181"/>
      <c r="E10" s="308" t="s">
        <v>163</v>
      </c>
      <c r="F10" s="309"/>
      <c r="G10" s="309"/>
      <c r="H10" s="310"/>
      <c r="I10" s="235" t="s">
        <v>164</v>
      </c>
      <c r="J10" s="236"/>
      <c r="K10" s="236"/>
      <c r="L10" s="236"/>
    </row>
    <row r="11" spans="1:12" ht="22.5" thickBot="1">
      <c r="A11" s="71"/>
      <c r="B11" s="71"/>
      <c r="C11" s="167"/>
      <c r="D11" s="72" t="s">
        <v>56</v>
      </c>
      <c r="E11" s="73" t="s">
        <v>20</v>
      </c>
      <c r="F11" s="73" t="s">
        <v>23</v>
      </c>
      <c r="G11" s="73" t="s">
        <v>25</v>
      </c>
      <c r="H11" s="73" t="s">
        <v>24</v>
      </c>
      <c r="I11" s="73" t="s">
        <v>20</v>
      </c>
      <c r="J11" s="73" t="s">
        <v>23</v>
      </c>
      <c r="K11" s="73" t="s">
        <v>25</v>
      </c>
      <c r="L11" s="73" t="s">
        <v>24</v>
      </c>
    </row>
    <row r="12" spans="1:12" s="74" customFormat="1" ht="13.5" thickBot="1">
      <c r="A12" s="1" t="s">
        <v>102</v>
      </c>
      <c r="B12" s="75" t="s">
        <v>103</v>
      </c>
      <c r="C12" s="75"/>
      <c r="D12" s="75"/>
      <c r="E12" s="76">
        <v>76</v>
      </c>
      <c r="F12" s="76">
        <v>143</v>
      </c>
      <c r="G12" s="77">
        <v>156</v>
      </c>
      <c r="H12" s="77"/>
      <c r="I12" s="77">
        <v>76</v>
      </c>
      <c r="J12" s="77">
        <v>143</v>
      </c>
      <c r="K12" s="77">
        <v>156</v>
      </c>
      <c r="L12" s="78"/>
    </row>
    <row r="13" spans="1:12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</row>
    <row r="14" spans="1:12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</row>
    <row r="15" spans="1:12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</row>
    <row r="16" spans="1:12" s="74" customFormat="1" ht="15" customHeight="1" thickBot="1">
      <c r="A16" s="163" t="s">
        <v>112</v>
      </c>
      <c r="B16" s="164"/>
      <c r="C16" s="45">
        <f>+D16</f>
        <v>1</v>
      </c>
      <c r="D16" s="20">
        <f>+G16/K16</f>
        <v>1</v>
      </c>
      <c r="E16" s="84">
        <f aca="true" t="shared" si="0" ref="E16:L16">SUM(E12:E15)</f>
        <v>76</v>
      </c>
      <c r="F16" s="84">
        <f t="shared" si="0"/>
        <v>143</v>
      </c>
      <c r="G16" s="84">
        <f t="shared" si="0"/>
        <v>156</v>
      </c>
      <c r="H16" s="84">
        <f t="shared" si="0"/>
        <v>0</v>
      </c>
      <c r="I16" s="84">
        <f t="shared" si="0"/>
        <v>76</v>
      </c>
      <c r="J16" s="84">
        <f t="shared" si="0"/>
        <v>143</v>
      </c>
      <c r="K16" s="84">
        <f t="shared" si="0"/>
        <v>156</v>
      </c>
      <c r="L16" s="84">
        <f t="shared" si="0"/>
        <v>0</v>
      </c>
    </row>
    <row r="17" spans="1:12" s="74" customFormat="1" ht="13.5" thickBot="1">
      <c r="A17" s="1" t="s">
        <v>107</v>
      </c>
      <c r="B17" s="75" t="s">
        <v>108</v>
      </c>
      <c r="C17" s="75"/>
      <c r="D17" s="75"/>
      <c r="E17" s="76">
        <v>153</v>
      </c>
      <c r="F17" s="76">
        <v>221</v>
      </c>
      <c r="G17" s="77">
        <v>277</v>
      </c>
      <c r="H17" s="77"/>
      <c r="I17" s="77">
        <v>153</v>
      </c>
      <c r="J17" s="77">
        <v>221</v>
      </c>
      <c r="K17" s="77">
        <v>277</v>
      </c>
      <c r="L17" s="78"/>
    </row>
    <row r="18" spans="1:12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</row>
    <row r="19" spans="1:12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</row>
    <row r="20" spans="1:12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</row>
    <row r="21" spans="1:12" s="74" customFormat="1" ht="12.75">
      <c r="A21" s="163" t="s">
        <v>113</v>
      </c>
      <c r="B21" s="164"/>
      <c r="C21" s="45">
        <f>+D21</f>
        <v>1</v>
      </c>
      <c r="D21" s="20">
        <f>+G21/K21</f>
        <v>1</v>
      </c>
      <c r="E21" s="84">
        <f aca="true" t="shared" si="1" ref="E21:L21">SUM(E17:E20)</f>
        <v>153</v>
      </c>
      <c r="F21" s="84">
        <f t="shared" si="1"/>
        <v>221</v>
      </c>
      <c r="G21" s="84">
        <f t="shared" si="1"/>
        <v>277</v>
      </c>
      <c r="H21" s="84">
        <f t="shared" si="1"/>
        <v>0</v>
      </c>
      <c r="I21" s="84">
        <f t="shared" si="1"/>
        <v>153</v>
      </c>
      <c r="J21" s="84">
        <f t="shared" si="1"/>
        <v>221</v>
      </c>
      <c r="K21" s="84">
        <f t="shared" si="1"/>
        <v>277</v>
      </c>
      <c r="L21" s="84">
        <f t="shared" si="1"/>
        <v>0</v>
      </c>
    </row>
    <row r="22" spans="1:12" s="82" customFormat="1" ht="12.75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11">
    <mergeCell ref="E1:L1"/>
    <mergeCell ref="E2:H9"/>
    <mergeCell ref="I2:L9"/>
    <mergeCell ref="E10:H10"/>
    <mergeCell ref="I10:L10"/>
    <mergeCell ref="A1:A10"/>
    <mergeCell ref="B1:B10"/>
    <mergeCell ref="C1:C11"/>
    <mergeCell ref="D1:D10"/>
    <mergeCell ref="A16:B16"/>
    <mergeCell ref="A21:B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71" t="s">
        <v>0</v>
      </c>
      <c r="B1" s="174" t="s">
        <v>1</v>
      </c>
      <c r="C1" s="165" t="s">
        <v>58</v>
      </c>
      <c r="D1" s="160" t="s">
        <v>55</v>
      </c>
      <c r="E1" s="158" t="s">
        <v>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15" customHeight="1">
      <c r="A2" s="172"/>
      <c r="B2" s="175"/>
      <c r="C2" s="166"/>
      <c r="D2" s="161"/>
      <c r="E2" s="150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1"/>
    </row>
    <row r="3" spans="1:51" ht="15" customHeight="1">
      <c r="A3" s="172"/>
      <c r="B3" s="175"/>
      <c r="C3" s="166"/>
      <c r="D3" s="161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4"/>
    </row>
    <row r="4" spans="1:51" ht="15" customHeight="1">
      <c r="A4" s="172"/>
      <c r="B4" s="175"/>
      <c r="C4" s="166"/>
      <c r="D4" s="161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4"/>
    </row>
    <row r="5" spans="1:51" ht="15" customHeight="1">
      <c r="A5" s="172"/>
      <c r="B5" s="175"/>
      <c r="C5" s="166"/>
      <c r="D5" s="161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</row>
    <row r="6" spans="1:51" ht="15" customHeight="1">
      <c r="A6" s="172"/>
      <c r="B6" s="175"/>
      <c r="C6" s="166"/>
      <c r="D6" s="161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4"/>
    </row>
    <row r="7" spans="1:51" ht="15" customHeight="1">
      <c r="A7" s="172"/>
      <c r="B7" s="175"/>
      <c r="C7" s="166"/>
      <c r="D7" s="161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4"/>
    </row>
    <row r="8" spans="1:51" ht="15" customHeight="1">
      <c r="A8" s="172"/>
      <c r="B8" s="175"/>
      <c r="C8" s="166"/>
      <c r="D8" s="161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4"/>
    </row>
    <row r="9" spans="1:51" ht="15.75" customHeight="1" thickBot="1">
      <c r="A9" s="172"/>
      <c r="B9" s="175"/>
      <c r="C9" s="166"/>
      <c r="D9" s="161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</row>
    <row r="10" spans="1:51" ht="57.75" customHeight="1" thickBot="1">
      <c r="A10" s="173"/>
      <c r="B10" s="168"/>
      <c r="C10" s="166"/>
      <c r="D10" s="162"/>
      <c r="E10" s="169" t="s">
        <v>5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91" t="s">
        <v>121</v>
      </c>
      <c r="S10" s="168" t="s">
        <v>6</v>
      </c>
      <c r="T10" s="169"/>
      <c r="U10" s="169"/>
      <c r="V10" s="169"/>
      <c r="W10" s="169"/>
      <c r="X10" s="170"/>
      <c r="Y10" s="92" t="s">
        <v>120</v>
      </c>
      <c r="Z10" s="168" t="s">
        <v>21</v>
      </c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8" t="s">
        <v>22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</row>
    <row r="11" spans="1:51" ht="23.25" thickBot="1">
      <c r="A11" s="72"/>
      <c r="B11" s="93"/>
      <c r="C11" s="167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119</v>
      </c>
      <c r="T11" s="93" t="s">
        <v>89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 s="77">
        <f>VLOOKUP($B12,'[4]NUM1'!$G$2:$S$149,2,FALSE)</f>
        <v>0</v>
      </c>
      <c r="F12" s="77">
        <f>VLOOKUP($B12,'[4]NUM1'!$G$2:$S$149,3,FALSE)</f>
        <v>0</v>
      </c>
      <c r="G12" s="77">
        <f>VLOOKUP($B12,'[4]NUM1'!$G$2:$S$149,4,FALSE)</f>
        <v>0</v>
      </c>
      <c r="H12" s="77">
        <f>VLOOKUP($B12,'[4]NUM1'!$G$2:$S$149,5,FALSE)</f>
        <v>1</v>
      </c>
      <c r="I12" s="77">
        <f>VLOOKUP($B12,'[4]NUM1'!$G$2:$S$149,6,FALSE)</f>
        <v>0</v>
      </c>
      <c r="J12" s="77">
        <f>VLOOKUP($B12,'[4]NUM1'!$G$2:$S$149,7,FALSE)</f>
        <v>0</v>
      </c>
      <c r="K12" s="77">
        <f>VLOOKUP($B12,'[4]NUM1'!$G$2:$S$149,8,FALSE)</f>
        <v>0</v>
      </c>
      <c r="L12" s="77">
        <f>VLOOKUP($B12,'[4]NUM1'!$G$2:$S$149,9,FALSE)</f>
        <v>0</v>
      </c>
      <c r="M12" s="77">
        <f>VLOOKUP($B12,'[4]NUM1'!$G$2:$S$149,10,FALSE)</f>
        <v>0</v>
      </c>
      <c r="N12" s="77">
        <f>VLOOKUP($B12,'[4]NUM1'!$G$2:$S$149,11,FALSE)</f>
        <v>2</v>
      </c>
      <c r="O12" s="77">
        <f>VLOOKUP($B12,'[4]NUM1'!$G$2:$S$149,12,FALSE)</f>
        <v>0</v>
      </c>
      <c r="P12" s="2">
        <f>VLOOKUP($B12,'[4]NUM1'!$G$2:$S$149,13,FALSE)</f>
        <v>1</v>
      </c>
      <c r="Q12" s="7">
        <f>SUM(E12:P12)</f>
        <v>4</v>
      </c>
      <c r="R12" s="5"/>
      <c r="S12" s="7">
        <v>5</v>
      </c>
      <c r="T12" s="10">
        <f>+S12+(Z12+AA12+AB12)-(AM12+AN12+AO12)</f>
        <v>6</v>
      </c>
      <c r="U12" s="7">
        <f>VLOOKUP($B12,'[2]DEN1'!$G$2:$I$157,2,FALSE)</f>
        <v>7</v>
      </c>
      <c r="V12" s="4">
        <f>+U12+(AF12+AG12)-(AS12+AT12)</f>
        <v>8</v>
      </c>
      <c r="W12" s="4">
        <f>+U12+(AF12+AG12+AH12+AI12)-(AS12+AT12+AU12+AV12)</f>
        <v>8</v>
      </c>
      <c r="X12" s="8">
        <f>VLOOKUP($B12,'[4]DEN1'!$G$2:$I$159,2,FALSE)</f>
        <v>7</v>
      </c>
      <c r="Y12" s="13"/>
      <c r="Z12">
        <f>VLOOKUP($B12,'[3]ACT DEN1'!$G$2:$S$143,2,FALSE)</f>
        <v>1</v>
      </c>
      <c r="AA12">
        <f>VLOOKUP($B12,'[3]ACT DEN1'!$G$2:$S$143,3,FALSE)</f>
        <v>0</v>
      </c>
      <c r="AB12">
        <f>VLOOKUP($B12,'[3]ACT DEN1'!$G$2:$S$143,4,FALSE)</f>
        <v>0</v>
      </c>
      <c r="AC12">
        <f>VLOOKUP($B12,'[3]ACT DEN1'!$G$2:$S$143,5,FALSE)</f>
        <v>0</v>
      </c>
      <c r="AD12">
        <f>VLOOKUP($B12,'[3]ACT DEN1'!$G$2:$S$143,6,FALSE)</f>
        <v>0</v>
      </c>
      <c r="AE12">
        <f>VLOOKUP($B12,'[3]ACT DEN1'!$G$2:$S$143,7,FALSE)</f>
        <v>1</v>
      </c>
      <c r="AF12">
        <f>VLOOKUP($B12,'[3]ACT DEN1'!$G$2:$S$143,8,FALSE)</f>
        <v>0</v>
      </c>
      <c r="AG12">
        <f>VLOOKUP($B12,'[3]ACT DEN1'!$G$2:$S$143,9,FALSE)</f>
        <v>1</v>
      </c>
      <c r="AH12" s="2">
        <f>VLOOKUP($B12,'[3]ACT DEN1'!$G$2:$S$143,10,FALSE)</f>
        <v>0</v>
      </c>
      <c r="AI12" s="9">
        <f>VLOOKUP($B12,'[3]ACT DEN1'!$G$2:$S$143,11,FALSE)</f>
        <v>0</v>
      </c>
      <c r="AJ12" s="2">
        <f>VLOOKUP($B12,'[3]ACT DEN1'!$G$2:$S$143,12,FALSE)</f>
        <v>0</v>
      </c>
      <c r="AK12" s="2"/>
      <c r="AL12" s="7">
        <f>SUM(Z12:AK12)</f>
        <v>3</v>
      </c>
      <c r="AM12"/>
      <c r="AN12"/>
      <c r="AO12"/>
      <c r="AP12"/>
      <c r="AQ12"/>
      <c r="AR12"/>
      <c r="AS12"/>
      <c r="AT1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 s="77">
        <f>VLOOKUP($B13,'[4]NUM1'!$G$2:$S$149,2,FALSE)</f>
        <v>0</v>
      </c>
      <c r="F13" s="77">
        <f>VLOOKUP($B13,'[4]NUM1'!$G$2:$S$149,3,FALSE)</f>
        <v>0</v>
      </c>
      <c r="G13" s="77">
        <f>VLOOKUP($B13,'[4]NUM1'!$G$2:$S$149,4,FALSE)</f>
        <v>0</v>
      </c>
      <c r="H13" s="77">
        <f>VLOOKUP($B13,'[4]NUM1'!$G$2:$S$149,5,FALSE)</f>
        <v>0</v>
      </c>
      <c r="I13" s="77">
        <f>VLOOKUP($B13,'[4]NUM1'!$G$2:$S$149,6,FALSE)</f>
        <v>0</v>
      </c>
      <c r="J13" s="77">
        <f>VLOOKUP($B13,'[4]NUM1'!$G$2:$S$149,7,FALSE)</f>
        <v>0</v>
      </c>
      <c r="K13" s="77">
        <f>VLOOKUP($B13,'[4]NUM1'!$G$2:$S$149,8,FALSE)</f>
        <v>0</v>
      </c>
      <c r="L13" s="77">
        <f>VLOOKUP($B13,'[4]NUM1'!$G$2:$S$149,9,FALSE)</f>
        <v>0</v>
      </c>
      <c r="M13" s="77">
        <f>VLOOKUP($B13,'[4]NUM1'!$G$2:$S$149,10,FALSE)</f>
        <v>0</v>
      </c>
      <c r="N13" s="77">
        <f>VLOOKUP($B13,'[4]NUM1'!$G$2:$S$149,11,FALSE)</f>
        <v>0</v>
      </c>
      <c r="O13" s="77">
        <f>VLOOKUP($B13,'[4]NUM1'!$G$2:$S$149,12,FALSE)</f>
        <v>0</v>
      </c>
      <c r="P13" s="2">
        <f>VLOOKUP($B13,'[4]NUM1'!$G$2:$S$149,13,FALSE)</f>
        <v>0</v>
      </c>
      <c r="Q13" s="7">
        <f>SUM(E13:P13)</f>
        <v>0</v>
      </c>
      <c r="R13" s="5"/>
      <c r="S13" s="7">
        <v>8</v>
      </c>
      <c r="T13" s="10">
        <f>+S13+(Z13+AA13+AB13)-(AM13+AN13+AO13)</f>
        <v>9</v>
      </c>
      <c r="U13" s="7">
        <f>VLOOKUP($B13,'[2]DEN1'!$G$2:$I$157,2,FALSE)</f>
        <v>10</v>
      </c>
      <c r="V13" s="4">
        <f>+U13+(AF13+AG13)-(AS13+AT13)</f>
        <v>10</v>
      </c>
      <c r="W13" s="4">
        <f aca="true" t="shared" si="0" ref="W13:W20">+U13+(AF13+AG13+AH13+AI13)-(AS13+AT13+AU13+AV13)</f>
        <v>11</v>
      </c>
      <c r="X13" s="8">
        <f>VLOOKUP($B13,'[4]DEN1'!$G$2:$I$159,2,FALSE)</f>
        <v>10</v>
      </c>
      <c r="Y13" s="13"/>
      <c r="Z13">
        <f>VLOOKUP($B13,'[3]ACT DEN1'!$G$2:$S$143,2,FALSE)</f>
        <v>0</v>
      </c>
      <c r="AA13">
        <f>VLOOKUP($B13,'[3]ACT DEN1'!$G$2:$S$143,3,FALSE)</f>
        <v>0</v>
      </c>
      <c r="AB13">
        <f>VLOOKUP($B13,'[3]ACT DEN1'!$G$2:$S$143,4,FALSE)</f>
        <v>1</v>
      </c>
      <c r="AC13">
        <f>VLOOKUP($B13,'[3]ACT DEN1'!$G$2:$S$143,5,FALSE)</f>
        <v>0</v>
      </c>
      <c r="AD13">
        <f>VLOOKUP($B13,'[3]ACT DEN1'!$G$2:$S$143,6,FALSE)</f>
        <v>0</v>
      </c>
      <c r="AE13">
        <f>VLOOKUP($B13,'[3]ACT DEN1'!$G$2:$S$143,7,FALSE)</f>
        <v>0</v>
      </c>
      <c r="AF13">
        <f>VLOOKUP($B13,'[3]ACT DEN1'!$G$2:$S$143,8,FALSE)</f>
        <v>0</v>
      </c>
      <c r="AG13">
        <f>VLOOKUP($B13,'[3]ACT DEN1'!$G$2:$S$143,9,FALSE)</f>
        <v>0</v>
      </c>
      <c r="AH13" s="2">
        <f>VLOOKUP($B13,'[3]ACT DEN1'!$G$2:$S$143,10,FALSE)</f>
        <v>1</v>
      </c>
      <c r="AI13" s="9">
        <f>VLOOKUP($B13,'[3]ACT DEN1'!$G$2:$S$143,11,FALSE)</f>
        <v>0</v>
      </c>
      <c r="AJ13" s="2">
        <f>VLOOKUP($B13,'[3]ACT DEN1'!$G$2:$S$143,12,FALSE)</f>
        <v>0</v>
      </c>
      <c r="AK13" s="2"/>
      <c r="AL13" s="7">
        <f aca="true" t="shared" si="1" ref="AL13:AL21">SUM(Z13:AK13)</f>
        <v>2</v>
      </c>
      <c r="AM13">
        <f>VLOOKUP($B13,'[3]ACT DEN1'!$AB$2:$AN$119,2,FALSE)</f>
        <v>0</v>
      </c>
      <c r="AN13">
        <f>VLOOKUP($B13,'[3]ACT DEN1'!$AB$2:$AN$119,3,FALSE)</f>
        <v>0</v>
      </c>
      <c r="AO13">
        <f>VLOOKUP($B13,'[3]ACT DEN1'!$AB$2:$AN$119,4,FALSE)</f>
        <v>0</v>
      </c>
      <c r="AP13">
        <f>VLOOKUP($B13,'[3]ACT DEN1'!$AB$2:$AN$119,5,FALSE)</f>
        <v>0</v>
      </c>
      <c r="AQ13">
        <f>VLOOKUP($B13,'[3]ACT DEN1'!$AB$2:$AN$119,6,FALSE)</f>
        <v>0</v>
      </c>
      <c r="AR13">
        <f>VLOOKUP($B13,'[3]ACT DEN1'!$AB$2:$AN$119,7,FALSE)</f>
        <v>0</v>
      </c>
      <c r="AS13">
        <f>VLOOKUP($B13,'[3]ACT DEN1'!$AB$2:$AN$119,8,FALSE)</f>
        <v>0</v>
      </c>
      <c r="AT13">
        <f>VLOOKUP($B13,'[3]ACT DEN1'!$AB$2:$AN$119,9,FALSE)</f>
        <v>0</v>
      </c>
      <c r="AU13" s="2">
        <f>VLOOKUP($B13,'[3]ACT DEN1'!$AB$2:$AN$119,10,FALSE)</f>
        <v>0</v>
      </c>
      <c r="AV13" s="2">
        <f>VLOOKUP($B13,'[3]ACT DEN1'!$AB$2:$AN$119,11,FALSE)</f>
        <v>0</v>
      </c>
      <c r="AW13" s="2">
        <f>VLOOKUP($B13,'[3]ACT DEN1'!$AB$2:$AN$119,12,FALSE)</f>
        <v>0</v>
      </c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 s="77">
        <f>VLOOKUP($B14,'[4]NUM1'!$G$2:$S$149,2,FALSE)</f>
        <v>0</v>
      </c>
      <c r="F14" s="77">
        <f>VLOOKUP($B14,'[4]NUM1'!$G$2:$S$149,3,FALSE)</f>
        <v>0</v>
      </c>
      <c r="G14" s="77">
        <f>VLOOKUP($B14,'[4]NUM1'!$G$2:$S$149,4,FALSE)</f>
        <v>0</v>
      </c>
      <c r="H14" s="77">
        <f>VLOOKUP($B14,'[4]NUM1'!$G$2:$S$149,5,FALSE)</f>
        <v>0</v>
      </c>
      <c r="I14" s="77">
        <f>VLOOKUP($B14,'[4]NUM1'!$G$2:$S$149,6,FALSE)</f>
        <v>0</v>
      </c>
      <c r="J14" s="77">
        <f>VLOOKUP($B14,'[4]NUM1'!$G$2:$S$149,7,FALSE)</f>
        <v>0</v>
      </c>
      <c r="K14" s="77">
        <f>VLOOKUP($B14,'[4]NUM1'!$G$2:$S$149,8,FALSE)</f>
        <v>0</v>
      </c>
      <c r="L14" s="77">
        <f>VLOOKUP($B14,'[4]NUM1'!$G$2:$S$149,9,FALSE)</f>
        <v>0</v>
      </c>
      <c r="M14" s="77">
        <f>VLOOKUP($B14,'[4]NUM1'!$G$2:$S$149,10,FALSE)</f>
        <v>0</v>
      </c>
      <c r="N14" s="77">
        <f>VLOOKUP($B14,'[4]NUM1'!$G$2:$S$149,11,FALSE)</f>
        <v>0</v>
      </c>
      <c r="O14" s="77">
        <f>VLOOKUP($B14,'[4]NUM1'!$G$2:$S$149,12,FALSE)</f>
        <v>0</v>
      </c>
      <c r="P14" s="2">
        <f>VLOOKUP($B14,'[4]NUM1'!$G$2:$S$149,13,FALSE)</f>
        <v>0</v>
      </c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>
        <f>VLOOKUP($B14,'[2]DEN1'!$G$2:$I$157,2,FALSE)</f>
        <v>0</v>
      </c>
      <c r="V14" s="4">
        <f>+U14+(AF14+AG14)-(AS14+AT14)</f>
        <v>0</v>
      </c>
      <c r="W14" s="4">
        <f t="shared" si="0"/>
        <v>0</v>
      </c>
      <c r="X14" s="8">
        <f>VLOOKUP($B14,'[4]DEN1'!$G$2:$I$159,2,FALSE)</f>
        <v>0</v>
      </c>
      <c r="Y14" s="13"/>
      <c r="Z14">
        <f>VLOOKUP($B14,'[3]ACT DEN1'!$G$2:$S$143,2,FALSE)</f>
        <v>0</v>
      </c>
      <c r="AA14">
        <f>VLOOKUP($B14,'[3]ACT DEN1'!$G$2:$S$143,3,FALSE)</f>
        <v>0</v>
      </c>
      <c r="AB14">
        <f>VLOOKUP($B14,'[3]ACT DEN1'!$G$2:$S$143,4,FALSE)</f>
        <v>0</v>
      </c>
      <c r="AC14">
        <f>VLOOKUP($B14,'[3]ACT DEN1'!$G$2:$S$143,5,FALSE)</f>
        <v>0</v>
      </c>
      <c r="AD14">
        <f>VLOOKUP($B14,'[3]ACT DEN1'!$G$2:$S$143,6,FALSE)</f>
        <v>0</v>
      </c>
      <c r="AE14">
        <f>VLOOKUP($B14,'[3]ACT DEN1'!$G$2:$S$143,7,FALSE)</f>
        <v>0</v>
      </c>
      <c r="AF14">
        <f>VLOOKUP($B14,'[3]ACT DEN1'!$G$2:$S$143,8,FALSE)</f>
        <v>0</v>
      </c>
      <c r="AG14">
        <f>VLOOKUP($B14,'[3]ACT DEN1'!$G$2:$S$143,9,FALSE)</f>
        <v>0</v>
      </c>
      <c r="AH14" s="2">
        <f>VLOOKUP($B14,'[3]ACT DEN1'!$G$2:$S$143,10,FALSE)</f>
        <v>0</v>
      </c>
      <c r="AI14" s="9">
        <f>VLOOKUP($B14,'[3]ACT DEN1'!$G$2:$S$143,11,FALSE)</f>
        <v>0</v>
      </c>
      <c r="AJ14" s="2">
        <f>VLOOKUP($B14,'[3]ACT DEN1'!$G$2:$S$143,12,FALSE)</f>
        <v>0</v>
      </c>
      <c r="AK14" s="2"/>
      <c r="AL14" s="7">
        <f t="shared" si="1"/>
        <v>0</v>
      </c>
      <c r="AM14">
        <f>VLOOKUP($B14,'[3]ACT DEN1'!$AB$2:$AN$119,2,FALSE)</f>
        <v>0</v>
      </c>
      <c r="AN14">
        <f>VLOOKUP($B14,'[3]ACT DEN1'!$AB$2:$AN$119,3,FALSE)</f>
        <v>0</v>
      </c>
      <c r="AO14">
        <f>VLOOKUP($B14,'[3]ACT DEN1'!$AB$2:$AN$119,4,FALSE)</f>
        <v>0</v>
      </c>
      <c r="AP14">
        <f>VLOOKUP($B14,'[3]ACT DEN1'!$AB$2:$AN$119,5,FALSE)</f>
        <v>0</v>
      </c>
      <c r="AQ14">
        <f>VLOOKUP($B14,'[3]ACT DEN1'!$AB$2:$AN$119,6,FALSE)</f>
        <v>0</v>
      </c>
      <c r="AR14">
        <f>VLOOKUP($B14,'[3]ACT DEN1'!$AB$2:$AN$119,7,FALSE)</f>
        <v>0</v>
      </c>
      <c r="AS14">
        <f>VLOOKUP($B14,'[3]ACT DEN1'!$AB$2:$AN$119,8,FALSE)</f>
        <v>0</v>
      </c>
      <c r="AT14">
        <f>VLOOKUP($B14,'[3]ACT DEN1'!$AB$2:$AN$119,9,FALSE)</f>
        <v>0</v>
      </c>
      <c r="AU14" s="2">
        <f>VLOOKUP($B14,'[3]ACT DEN1'!$AB$2:$AN$119,10,FALSE)</f>
        <v>0</v>
      </c>
      <c r="AV14" s="2">
        <f>VLOOKUP($B14,'[3]ACT DEN1'!$AB$2:$AN$119,11,FALSE)</f>
        <v>0</v>
      </c>
      <c r="AW14" s="2">
        <f>VLOOKUP($B14,'[3]ACT DEN1'!$AB$2:$AN$119,12,FALSE)</f>
        <v>0</v>
      </c>
      <c r="AX14" s="2"/>
      <c r="AY14" s="7">
        <f t="shared" si="2"/>
        <v>0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 s="77">
        <f>VLOOKUP($B15,'[4]NUM1'!$G$2:$S$149,2,FALSE)</f>
        <v>0</v>
      </c>
      <c r="F15" s="77">
        <f>VLOOKUP($B15,'[4]NUM1'!$G$2:$S$149,3,FALSE)</f>
        <v>0</v>
      </c>
      <c r="G15" s="77">
        <f>VLOOKUP($B15,'[4]NUM1'!$G$2:$S$149,4,FALSE)</f>
        <v>0</v>
      </c>
      <c r="H15" s="77">
        <f>VLOOKUP($B15,'[4]NUM1'!$G$2:$S$149,5,FALSE)</f>
        <v>0</v>
      </c>
      <c r="I15" s="77">
        <f>VLOOKUP($B15,'[4]NUM1'!$G$2:$S$149,6,FALSE)</f>
        <v>0</v>
      </c>
      <c r="J15" s="77">
        <f>VLOOKUP($B15,'[4]NUM1'!$G$2:$S$149,7,FALSE)</f>
        <v>0</v>
      </c>
      <c r="K15" s="77">
        <f>VLOOKUP($B15,'[4]NUM1'!$G$2:$S$149,8,FALSE)</f>
        <v>0</v>
      </c>
      <c r="L15" s="77">
        <f>VLOOKUP($B15,'[4]NUM1'!$G$2:$S$149,9,FALSE)</f>
        <v>0</v>
      </c>
      <c r="M15" s="77">
        <f>VLOOKUP($B15,'[4]NUM1'!$G$2:$S$149,10,FALSE)</f>
        <v>0</v>
      </c>
      <c r="N15" s="77">
        <f>VLOOKUP($B15,'[4]NUM1'!$G$2:$S$149,11,FALSE)</f>
        <v>0</v>
      </c>
      <c r="O15" s="77">
        <f>VLOOKUP($B15,'[4]NUM1'!$G$2:$S$149,12,FALSE)</f>
        <v>0</v>
      </c>
      <c r="P15" s="2">
        <f>VLOOKUP($B15,'[4]NUM1'!$G$2:$S$149,13,FALSE)</f>
        <v>0</v>
      </c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>
        <f>VLOOKUP($B15,'[2]DEN1'!$G$2:$I$157,2,FALSE)</f>
        <v>4</v>
      </c>
      <c r="V15" s="4">
        <f>+U15+(AF15+AG15)-(AS15+AT15)</f>
        <v>5</v>
      </c>
      <c r="W15" s="4">
        <f t="shared" si="0"/>
        <v>5</v>
      </c>
      <c r="X15" s="8">
        <f>VLOOKUP($B15,'[4]DEN1'!$G$2:$I$159,2,FALSE)</f>
        <v>4</v>
      </c>
      <c r="Y15" s="13"/>
      <c r="Z15">
        <f>VLOOKUP($B15,'[3]ACT DEN1'!$G$2:$S$143,2,FALSE)</f>
        <v>0</v>
      </c>
      <c r="AA15">
        <f>VLOOKUP($B15,'[3]ACT DEN1'!$G$2:$S$143,3,FALSE)</f>
        <v>0</v>
      </c>
      <c r="AB15">
        <f>VLOOKUP($B15,'[3]ACT DEN1'!$G$2:$S$143,4,FALSE)</f>
        <v>0</v>
      </c>
      <c r="AC15">
        <f>VLOOKUP($B15,'[3]ACT DEN1'!$G$2:$S$143,5,FALSE)</f>
        <v>0</v>
      </c>
      <c r="AD15">
        <f>VLOOKUP($B15,'[3]ACT DEN1'!$G$2:$S$143,6,FALSE)</f>
        <v>1</v>
      </c>
      <c r="AE15">
        <f>VLOOKUP($B15,'[3]ACT DEN1'!$G$2:$S$143,7,FALSE)</f>
        <v>0</v>
      </c>
      <c r="AF15">
        <f>VLOOKUP($B15,'[3]ACT DEN1'!$G$2:$S$143,8,FALSE)</f>
        <v>1</v>
      </c>
      <c r="AG15">
        <f>VLOOKUP($B15,'[3]ACT DEN1'!$G$2:$S$143,9,FALSE)</f>
        <v>0</v>
      </c>
      <c r="AH15" s="2">
        <f>VLOOKUP($B15,'[3]ACT DEN1'!$G$2:$S$143,10,FALSE)</f>
        <v>0</v>
      </c>
      <c r="AI15" s="9">
        <f>VLOOKUP($B15,'[3]ACT DEN1'!$G$2:$S$143,11,FALSE)</f>
        <v>0</v>
      </c>
      <c r="AJ15" s="2">
        <f>VLOOKUP($B15,'[3]ACT DEN1'!$G$2:$S$143,12,FALSE)</f>
        <v>0</v>
      </c>
      <c r="AK15" s="2"/>
      <c r="AL15" s="7">
        <f t="shared" si="1"/>
        <v>2</v>
      </c>
      <c r="AM15">
        <f>VLOOKUP($B15,'[3]ACT DEN1'!$AB$2:$AN$119,2,FALSE)</f>
        <v>0</v>
      </c>
      <c r="AN15">
        <f>VLOOKUP($B15,'[3]ACT DEN1'!$AB$2:$AN$119,3,FALSE)</f>
        <v>0</v>
      </c>
      <c r="AO15">
        <f>VLOOKUP($B15,'[3]ACT DEN1'!$AB$2:$AN$119,4,FALSE)</f>
        <v>0</v>
      </c>
      <c r="AP15">
        <f>VLOOKUP($B15,'[3]ACT DEN1'!$AB$2:$AN$119,5,FALSE)</f>
        <v>0</v>
      </c>
      <c r="AQ15">
        <f>VLOOKUP($B15,'[3]ACT DEN1'!$AB$2:$AN$119,6,FALSE)</f>
        <v>0</v>
      </c>
      <c r="AR15">
        <f>VLOOKUP($B15,'[3]ACT DEN1'!$AB$2:$AN$119,7,FALSE)</f>
        <v>0</v>
      </c>
      <c r="AS15">
        <f>VLOOKUP($B15,'[3]ACT DEN1'!$AB$2:$AN$119,8,FALSE)</f>
        <v>0</v>
      </c>
      <c r="AT15">
        <f>VLOOKUP($B15,'[3]ACT DEN1'!$AB$2:$AN$119,9,FALSE)</f>
        <v>0</v>
      </c>
      <c r="AU15" s="2">
        <f>VLOOKUP($B15,'[3]ACT DEN1'!$AB$2:$AN$119,10,FALSE)</f>
        <v>0</v>
      </c>
      <c r="AV15" s="2">
        <f>VLOOKUP($B15,'[3]ACT DEN1'!$AB$2:$AN$119,11,FALSE)</f>
        <v>0</v>
      </c>
      <c r="AW15" s="2">
        <f>VLOOKUP($B15,'[3]ACT DEN1'!$AB$2:$AN$119,12,FALSE)</f>
        <v>0</v>
      </c>
      <c r="AX15" s="2"/>
      <c r="AY15" s="7">
        <f t="shared" si="2"/>
        <v>0</v>
      </c>
    </row>
    <row r="16" spans="1:51" s="82" customFormat="1" ht="13.5" thickBot="1">
      <c r="A16" s="163" t="s">
        <v>112</v>
      </c>
      <c r="B16" s="164"/>
      <c r="C16" s="45">
        <f>+D16/'Meta Corte Muni'!G56</f>
        <v>0.029368575624082228</v>
      </c>
      <c r="D16" s="20">
        <f>+Q16/R16</f>
        <v>0.005873715124816446</v>
      </c>
      <c r="E16" s="15">
        <f aca="true" t="shared" si="3" ref="E16:Q16">SUM(E12:E15)</f>
        <v>0</v>
      </c>
      <c r="F16" s="15">
        <f t="shared" si="3"/>
        <v>0</v>
      </c>
      <c r="G16" s="15">
        <f t="shared" si="3"/>
        <v>0</v>
      </c>
      <c r="H16" s="15">
        <f t="shared" si="3"/>
        <v>1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2</v>
      </c>
      <c r="O16" s="15">
        <f t="shared" si="3"/>
        <v>0</v>
      </c>
      <c r="P16" s="15">
        <f t="shared" si="3"/>
        <v>1</v>
      </c>
      <c r="Q16" s="15">
        <f t="shared" si="3"/>
        <v>4</v>
      </c>
      <c r="R16" s="16">
        <f>+Y16-X16</f>
        <v>681</v>
      </c>
      <c r="S16" s="14">
        <f aca="true" t="shared" si="4" ref="S16:X16">SUM(S12:S15)</f>
        <v>20</v>
      </c>
      <c r="T16" s="14">
        <f t="shared" si="4"/>
        <v>22</v>
      </c>
      <c r="U16" s="14">
        <f t="shared" si="4"/>
        <v>21</v>
      </c>
      <c r="V16" s="14">
        <f t="shared" si="4"/>
        <v>23</v>
      </c>
      <c r="W16" s="14">
        <f>SUM(W12:W15)</f>
        <v>24</v>
      </c>
      <c r="X16" s="14">
        <f t="shared" si="4"/>
        <v>21</v>
      </c>
      <c r="Y16" s="17">
        <v>702</v>
      </c>
      <c r="Z16" s="14">
        <f aca="true" t="shared" si="5" ref="Z16:AK16">SUM(Z12:Z15)</f>
        <v>1</v>
      </c>
      <c r="AA16" s="14">
        <f t="shared" si="5"/>
        <v>0</v>
      </c>
      <c r="AB16" s="14">
        <f t="shared" si="5"/>
        <v>1</v>
      </c>
      <c r="AC16" s="14">
        <f t="shared" si="5"/>
        <v>0</v>
      </c>
      <c r="AD16" s="14">
        <f t="shared" si="5"/>
        <v>1</v>
      </c>
      <c r="AE16" s="14">
        <f t="shared" si="5"/>
        <v>1</v>
      </c>
      <c r="AF16" s="14">
        <f t="shared" si="5"/>
        <v>1</v>
      </c>
      <c r="AG16" s="14">
        <f t="shared" si="5"/>
        <v>1</v>
      </c>
      <c r="AH16" s="14">
        <f t="shared" si="5"/>
        <v>1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7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0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0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 s="77">
        <f>VLOOKUP($B17,'[4]NUM1'!$G$2:$S$149,2,FALSE)</f>
        <v>0</v>
      </c>
      <c r="F17" s="77">
        <f>VLOOKUP($B17,'[4]NUM1'!$G$2:$S$149,3,FALSE)</f>
        <v>0</v>
      </c>
      <c r="G17" s="77">
        <f>VLOOKUP($B17,'[4]NUM1'!$G$2:$S$149,4,FALSE)</f>
        <v>0</v>
      </c>
      <c r="H17" s="77">
        <f>VLOOKUP($B17,'[4]NUM1'!$G$2:$S$149,5,FALSE)</f>
        <v>0</v>
      </c>
      <c r="I17" s="77">
        <f>VLOOKUP($B17,'[4]NUM1'!$G$2:$S$149,6,FALSE)</f>
        <v>0</v>
      </c>
      <c r="J17" s="77">
        <f>VLOOKUP($B17,'[4]NUM1'!$G$2:$S$149,7,FALSE)</f>
        <v>0</v>
      </c>
      <c r="K17" s="77">
        <f>VLOOKUP($B17,'[4]NUM1'!$G$2:$S$149,8,FALSE)</f>
        <v>2</v>
      </c>
      <c r="L17" s="77">
        <f>VLOOKUP($B17,'[4]NUM1'!$G$2:$S$149,9,FALSE)</f>
        <v>23</v>
      </c>
      <c r="M17" s="77">
        <f>VLOOKUP($B17,'[4]NUM1'!$G$2:$S$149,10,FALSE)</f>
        <v>16</v>
      </c>
      <c r="N17" s="77">
        <f>VLOOKUP($B17,'[4]NUM1'!$G$2:$S$149,11,FALSE)</f>
        <v>0</v>
      </c>
      <c r="O17" s="77">
        <f>VLOOKUP($B17,'[4]NUM1'!$G$2:$S$149,12,FALSE)</f>
        <v>2</v>
      </c>
      <c r="P17" s="2">
        <f>VLOOKUP($B17,'[4]NUM1'!$G$2:$S$149,13,FALSE)</f>
        <v>0</v>
      </c>
      <c r="Q17" s="7">
        <f>SUM(E17:P17)</f>
        <v>43</v>
      </c>
      <c r="R17" s="5"/>
      <c r="S17" s="7">
        <v>11</v>
      </c>
      <c r="T17" s="10">
        <f>+S17+(Z17+AA17+AB17)-(AM17+AN17+AO17)</f>
        <v>11</v>
      </c>
      <c r="U17" s="7">
        <f>VLOOKUP($B17,'[2]DEN1'!$G$2:$I$157,2,FALSE)</f>
        <v>9</v>
      </c>
      <c r="V17" s="4">
        <f>+U17+(AF17+AG17)-(AS17+AT17)</f>
        <v>9</v>
      </c>
      <c r="W17" s="4">
        <f t="shared" si="0"/>
        <v>10</v>
      </c>
      <c r="X17" s="8">
        <f>VLOOKUP($B17,'[4]DEN1'!$G$2:$I$159,2,FALSE)</f>
        <v>11</v>
      </c>
      <c r="Y17" s="12"/>
      <c r="Z17">
        <f>VLOOKUP($B17,'[3]ACT DEN1'!$G$2:$S$143,2,FALSE)</f>
        <v>0</v>
      </c>
      <c r="AA17">
        <f>VLOOKUP($B17,'[3]ACT DEN1'!$G$2:$S$143,3,FALSE)</f>
        <v>0</v>
      </c>
      <c r="AB17">
        <f>VLOOKUP($B17,'[3]ACT DEN1'!$G$2:$S$143,4,FALSE)</f>
        <v>0</v>
      </c>
      <c r="AC17">
        <f>VLOOKUP($B17,'[3]ACT DEN1'!$G$2:$S$143,5,FALSE)</f>
        <v>0</v>
      </c>
      <c r="AD17">
        <f>VLOOKUP($B17,'[3]ACT DEN1'!$G$2:$S$143,6,FALSE)</f>
        <v>0</v>
      </c>
      <c r="AE17">
        <f>VLOOKUP($B17,'[3]ACT DEN1'!$G$2:$S$143,7,FALSE)</f>
        <v>0</v>
      </c>
      <c r="AF17">
        <f>VLOOKUP($B17,'[3]ACT DEN1'!$G$2:$S$143,8,FALSE)</f>
        <v>0</v>
      </c>
      <c r="AG17">
        <f>VLOOKUP($B17,'[3]ACT DEN1'!$G$2:$S$143,9,FALSE)</f>
        <v>0</v>
      </c>
      <c r="AH17" s="2">
        <f>VLOOKUP($B17,'[3]ACT DEN1'!$G$2:$S$143,10,FALSE)</f>
        <v>0</v>
      </c>
      <c r="AI17" s="9">
        <f>VLOOKUP($B17,'[3]ACT DEN1'!$G$2:$S$143,11,FALSE)</f>
        <v>1</v>
      </c>
      <c r="AJ17" s="2">
        <f>VLOOKUP($B17,'[3]ACT DEN1'!$G$2:$S$143,12,FALSE)</f>
        <v>0</v>
      </c>
      <c r="AK17" s="2"/>
      <c r="AL17" s="7">
        <f t="shared" si="1"/>
        <v>1</v>
      </c>
      <c r="AM17">
        <f>VLOOKUP($B17,'[3]ACT DEN1'!$AB$2:$AN$119,2,FALSE)</f>
        <v>0</v>
      </c>
      <c r="AN17">
        <f>VLOOKUP($B17,'[3]ACT DEN1'!$AB$2:$AN$119,3,FALSE)</f>
        <v>0</v>
      </c>
      <c r="AO17">
        <f>VLOOKUP($B17,'[3]ACT DEN1'!$AB$2:$AN$119,4,FALSE)</f>
        <v>0</v>
      </c>
      <c r="AP17">
        <f>VLOOKUP($B17,'[3]ACT DEN1'!$AB$2:$AN$119,5,FALSE)</f>
        <v>0</v>
      </c>
      <c r="AQ17">
        <f>VLOOKUP($B17,'[3]ACT DEN1'!$AB$2:$AN$119,6,FALSE)</f>
        <v>0</v>
      </c>
      <c r="AR17">
        <f>VLOOKUP($B17,'[3]ACT DEN1'!$AB$2:$AN$119,7,FALSE)</f>
        <v>0</v>
      </c>
      <c r="AS17">
        <f>VLOOKUP($B17,'[3]ACT DEN1'!$AB$2:$AN$119,8,FALSE)</f>
        <v>0</v>
      </c>
      <c r="AT17" s="2">
        <f>VLOOKUP($B17,'[3]ACT DEN1'!$AB$2:$AN$119,9,FALSE)</f>
        <v>0</v>
      </c>
      <c r="AU17" s="2">
        <f>VLOOKUP($B17,'[3]ACT DEN1'!$AB$2:$AN$119,10,FALSE)</f>
        <v>0</v>
      </c>
      <c r="AV17" s="2">
        <f>VLOOKUP($B17,'[3]ACT DEN1'!$AB$2:$AN$119,11,FALSE)</f>
        <v>0</v>
      </c>
      <c r="AW17" s="2">
        <f>VLOOKUP($B17,'[3]ACT DEN1'!$AB$2:$AN$119,12,FALSE)</f>
        <v>0</v>
      </c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 s="77">
        <f>VLOOKUP($B18,'[4]NUM1'!$G$2:$S$149,2,FALSE)</f>
        <v>0</v>
      </c>
      <c r="F18" s="77">
        <f>VLOOKUP($B18,'[4]NUM1'!$G$2:$S$149,3,FALSE)</f>
        <v>0</v>
      </c>
      <c r="G18" s="77">
        <f>VLOOKUP($B18,'[4]NUM1'!$G$2:$S$149,4,FALSE)</f>
        <v>0</v>
      </c>
      <c r="H18" s="77">
        <f>VLOOKUP($B18,'[4]NUM1'!$G$2:$S$149,5,FALSE)</f>
        <v>0</v>
      </c>
      <c r="I18" s="77">
        <f>VLOOKUP($B18,'[4]NUM1'!$G$2:$S$149,6,FALSE)</f>
        <v>0</v>
      </c>
      <c r="J18" s="77">
        <f>VLOOKUP($B18,'[4]NUM1'!$G$2:$S$149,7,FALSE)</f>
        <v>0</v>
      </c>
      <c r="K18" s="77">
        <f>VLOOKUP($B18,'[4]NUM1'!$G$2:$S$149,8,FALSE)</f>
        <v>0</v>
      </c>
      <c r="L18" s="77">
        <f>VLOOKUP($B18,'[4]NUM1'!$G$2:$S$149,9,FALSE)</f>
        <v>3</v>
      </c>
      <c r="M18" s="77">
        <f>VLOOKUP($B18,'[4]NUM1'!$G$2:$S$149,10,FALSE)</f>
        <v>0</v>
      </c>
      <c r="N18" s="77">
        <f>VLOOKUP($B18,'[4]NUM1'!$G$2:$S$149,11,FALSE)</f>
        <v>0</v>
      </c>
      <c r="O18" s="77">
        <f>VLOOKUP($B18,'[4]NUM1'!$G$2:$S$149,12,FALSE)</f>
        <v>0</v>
      </c>
      <c r="P18" s="2">
        <f>VLOOKUP($B18,'[4]NUM1'!$G$2:$S$149,13,FALSE)</f>
        <v>0</v>
      </c>
      <c r="Q18" s="7">
        <f>SUM(E18:P18)</f>
        <v>3</v>
      </c>
      <c r="R18" s="5"/>
      <c r="S18" s="7">
        <v>4</v>
      </c>
      <c r="T18" s="10">
        <f>+S18+(Z18+AA18+AB18)-(AM18+AN18+AO18)</f>
        <v>4</v>
      </c>
      <c r="U18" s="7">
        <f>VLOOKUP($B18,'[2]DEN1'!$G$2:$I$157,2,FALSE)</f>
        <v>2</v>
      </c>
      <c r="V18" s="4">
        <f>+U18+(AF18+AG18)-(AS18+AT18)</f>
        <v>2</v>
      </c>
      <c r="W18" s="4">
        <f t="shared" si="0"/>
        <v>2</v>
      </c>
      <c r="X18" s="8">
        <f>VLOOKUP($B18,'[4]DEN1'!$G$2:$I$159,2,FALSE)</f>
        <v>3</v>
      </c>
      <c r="Y18" s="12"/>
      <c r="Z18">
        <f>VLOOKUP($B18,'[3]ACT DEN1'!$G$2:$S$143,2,FALSE)</f>
        <v>0</v>
      </c>
      <c r="AA18">
        <f>VLOOKUP($B18,'[3]ACT DEN1'!$G$2:$S$143,3,FALSE)</f>
        <v>0</v>
      </c>
      <c r="AB18">
        <f>VLOOKUP($B18,'[3]ACT DEN1'!$G$2:$S$143,4,FALSE)</f>
        <v>0</v>
      </c>
      <c r="AC18">
        <f>VLOOKUP($B18,'[3]ACT DEN1'!$G$2:$S$143,5,FALSE)</f>
        <v>0</v>
      </c>
      <c r="AD18">
        <f>VLOOKUP($B18,'[3]ACT DEN1'!$G$2:$S$143,6,FALSE)</f>
        <v>0</v>
      </c>
      <c r="AE18">
        <f>VLOOKUP($B18,'[3]ACT DEN1'!$G$2:$S$143,7,FALSE)</f>
        <v>0</v>
      </c>
      <c r="AF18">
        <f>VLOOKUP($B18,'[3]ACT DEN1'!$G$2:$S$143,8,FALSE)</f>
        <v>0</v>
      </c>
      <c r="AG18">
        <f>VLOOKUP($B18,'[3]ACT DEN1'!$G$2:$S$143,9,FALSE)</f>
        <v>0</v>
      </c>
      <c r="AH18" s="2">
        <f>VLOOKUP($B18,'[3]ACT DEN1'!$G$2:$S$143,10,FALSE)</f>
        <v>0</v>
      </c>
      <c r="AI18" s="9">
        <f>VLOOKUP($B18,'[3]ACT DEN1'!$G$2:$S$143,11,FALSE)</f>
        <v>0</v>
      </c>
      <c r="AJ18" s="2">
        <f>VLOOKUP($B18,'[3]ACT DEN1'!$G$2:$S$143,12,FALSE)</f>
        <v>0</v>
      </c>
      <c r="AK18" s="2"/>
      <c r="AL18" s="7">
        <f t="shared" si="1"/>
        <v>0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 s="77">
        <f>VLOOKUP($B19,'[4]NUM1'!$G$2:$S$149,2,FALSE)</f>
        <v>0</v>
      </c>
      <c r="F19" s="77">
        <f>VLOOKUP($B19,'[4]NUM1'!$G$2:$S$149,3,FALSE)</f>
        <v>0</v>
      </c>
      <c r="G19" s="77">
        <f>VLOOKUP($B19,'[4]NUM1'!$G$2:$S$149,4,FALSE)</f>
        <v>0</v>
      </c>
      <c r="H19" s="77">
        <f>VLOOKUP($B19,'[4]NUM1'!$G$2:$S$149,5,FALSE)</f>
        <v>0</v>
      </c>
      <c r="I19" s="77">
        <f>VLOOKUP($B19,'[4]NUM1'!$G$2:$S$149,6,FALSE)</f>
        <v>0</v>
      </c>
      <c r="J19" s="77">
        <f>VLOOKUP($B19,'[4]NUM1'!$G$2:$S$149,7,FALSE)</f>
        <v>6</v>
      </c>
      <c r="K19" s="77">
        <f>VLOOKUP($B19,'[4]NUM1'!$G$2:$S$149,8,FALSE)</f>
        <v>2</v>
      </c>
      <c r="L19" s="77">
        <f>VLOOKUP($B19,'[4]NUM1'!$G$2:$S$149,9,FALSE)</f>
        <v>3</v>
      </c>
      <c r="M19" s="77">
        <f>VLOOKUP($B19,'[4]NUM1'!$G$2:$S$149,10,FALSE)</f>
        <v>0</v>
      </c>
      <c r="N19" s="77">
        <f>VLOOKUP($B19,'[4]NUM1'!$G$2:$S$149,11,FALSE)</f>
        <v>0</v>
      </c>
      <c r="O19" s="77">
        <f>VLOOKUP($B19,'[4]NUM1'!$G$2:$S$149,12,FALSE)</f>
        <v>0</v>
      </c>
      <c r="P19" s="2">
        <f>VLOOKUP($B19,'[4]NUM1'!$G$2:$S$149,13,FALSE)</f>
        <v>0</v>
      </c>
      <c r="Q19" s="7">
        <f>SUM(E19:P19)</f>
        <v>11</v>
      </c>
      <c r="R19" s="5"/>
      <c r="S19" s="7">
        <v>8</v>
      </c>
      <c r="T19" s="10">
        <f>+S19+(Z19+AA19+AB19)-(AM19+AN19+AO19)</f>
        <v>8</v>
      </c>
      <c r="U19" s="7">
        <f>VLOOKUP($B19,'[2]DEN1'!$G$2:$I$157,2,FALSE)</f>
        <v>6</v>
      </c>
      <c r="V19" s="4">
        <f>+U19+(AF19+AG19)-(AS19+AT19)</f>
        <v>6</v>
      </c>
      <c r="W19" s="4">
        <f t="shared" si="0"/>
        <v>6</v>
      </c>
      <c r="X19" s="8">
        <f>VLOOKUP($B19,'[4]DEN1'!$G$2:$I$159,2,FALSE)</f>
        <v>4</v>
      </c>
      <c r="Y19" s="12"/>
      <c r="Z19">
        <f>VLOOKUP($B19,'[3]ACT DEN1'!$G$2:$S$143,2,FALSE)</f>
        <v>0</v>
      </c>
      <c r="AA19">
        <f>VLOOKUP($B19,'[3]ACT DEN1'!$G$2:$S$143,3,FALSE)</f>
        <v>0</v>
      </c>
      <c r="AB19">
        <f>VLOOKUP($B19,'[3]ACT DEN1'!$G$2:$S$143,4,FALSE)</f>
        <v>0</v>
      </c>
      <c r="AC19">
        <f>VLOOKUP($B19,'[3]ACT DEN1'!$G$2:$S$143,5,FALSE)</f>
        <v>0</v>
      </c>
      <c r="AD19">
        <f>VLOOKUP($B19,'[3]ACT DEN1'!$G$2:$S$143,6,FALSE)</f>
        <v>0</v>
      </c>
      <c r="AE19">
        <f>VLOOKUP($B19,'[3]ACT DEN1'!$G$2:$S$143,7,FALSE)</f>
        <v>0</v>
      </c>
      <c r="AF19">
        <f>VLOOKUP($B19,'[3]ACT DEN1'!$G$2:$S$143,8,FALSE)</f>
        <v>0</v>
      </c>
      <c r="AG19">
        <f>VLOOKUP($B19,'[3]ACT DEN1'!$G$2:$S$143,9,FALSE)</f>
        <v>0</v>
      </c>
      <c r="AH19" s="2">
        <f>VLOOKUP($B19,'[3]ACT DEN1'!$G$2:$S$143,10,FALSE)</f>
        <v>0</v>
      </c>
      <c r="AI19" s="9">
        <f>VLOOKUP($B19,'[3]ACT DEN1'!$G$2:$S$143,11,FALSE)</f>
        <v>0</v>
      </c>
      <c r="AJ19" s="2">
        <f>VLOOKUP($B19,'[3]ACT DEN1'!$G$2:$S$143,12,FALSE)</f>
        <v>0</v>
      </c>
      <c r="AK19" s="2"/>
      <c r="AL19" s="7">
        <f t="shared" si="1"/>
        <v>0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 s="77">
        <f>VLOOKUP($B20,'[4]NUM1'!$G$2:$S$149,2,FALSE)</f>
        <v>0</v>
      </c>
      <c r="F20" s="77">
        <f>VLOOKUP($B20,'[4]NUM1'!$G$2:$S$149,3,FALSE)</f>
        <v>0</v>
      </c>
      <c r="G20" s="77">
        <f>VLOOKUP($B20,'[4]NUM1'!$G$2:$S$149,4,FALSE)</f>
        <v>0</v>
      </c>
      <c r="H20" s="77">
        <f>VLOOKUP($B20,'[4]NUM1'!$G$2:$S$149,5,FALSE)</f>
        <v>0</v>
      </c>
      <c r="I20" s="77">
        <f>VLOOKUP($B20,'[4]NUM1'!$G$2:$S$149,6,FALSE)</f>
        <v>0</v>
      </c>
      <c r="J20" s="77">
        <f>VLOOKUP($B20,'[4]NUM1'!$G$2:$S$149,7,FALSE)</f>
        <v>15</v>
      </c>
      <c r="K20" s="77">
        <f>VLOOKUP($B20,'[4]NUM1'!$G$2:$S$149,8,FALSE)</f>
        <v>0</v>
      </c>
      <c r="L20" s="77">
        <f>VLOOKUP($B20,'[4]NUM1'!$G$2:$S$149,9,FALSE)</f>
        <v>0</v>
      </c>
      <c r="M20" s="77">
        <f>VLOOKUP($B20,'[4]NUM1'!$G$2:$S$149,10,FALSE)</f>
        <v>0</v>
      </c>
      <c r="N20" s="77">
        <f>VLOOKUP($B20,'[4]NUM1'!$G$2:$S$149,11,FALSE)</f>
        <v>0</v>
      </c>
      <c r="O20" s="77">
        <f>VLOOKUP($B20,'[4]NUM1'!$G$2:$S$149,12,FALSE)</f>
        <v>0</v>
      </c>
      <c r="P20" s="2">
        <f>VLOOKUP($B20,'[4]NUM1'!$G$2:$S$149,13,FALSE)</f>
        <v>0</v>
      </c>
      <c r="Q20" s="7">
        <f>SUM(E20:P20)</f>
        <v>15</v>
      </c>
      <c r="R20" s="5"/>
      <c r="S20" s="7">
        <v>6</v>
      </c>
      <c r="T20" s="10">
        <f>+S20+(Z20+AA20+AB20)-(AM20+AN20+AO20)</f>
        <v>6</v>
      </c>
      <c r="U20" s="7">
        <f>VLOOKUP($B20,'[2]DEN1'!$G$2:$I$157,2,FALSE)</f>
        <v>8</v>
      </c>
      <c r="V20" s="4">
        <f>+U20+(AF20+AG20)-(AS20+AT20)</f>
        <v>9</v>
      </c>
      <c r="W20" s="4">
        <f t="shared" si="0"/>
        <v>9</v>
      </c>
      <c r="X20" s="8">
        <f>VLOOKUP($B20,'[4]DEN1'!$G$2:$I$159,2,FALSE)</f>
        <v>7</v>
      </c>
      <c r="Y20" s="12"/>
      <c r="Z20">
        <f>VLOOKUP($B20,'[3]ACT DEN1'!$G$2:$S$143,2,FALSE)</f>
        <v>0</v>
      </c>
      <c r="AA20">
        <f>VLOOKUP($B20,'[3]ACT DEN1'!$G$2:$S$143,3,FALSE)</f>
        <v>0</v>
      </c>
      <c r="AB20">
        <f>VLOOKUP($B20,'[3]ACT DEN1'!$G$2:$S$143,4,FALSE)</f>
        <v>0</v>
      </c>
      <c r="AC20">
        <f>VLOOKUP($B20,'[3]ACT DEN1'!$G$2:$S$143,5,FALSE)</f>
        <v>0</v>
      </c>
      <c r="AD20">
        <f>VLOOKUP($B20,'[3]ACT DEN1'!$G$2:$S$143,6,FALSE)</f>
        <v>0</v>
      </c>
      <c r="AE20">
        <f>VLOOKUP($B20,'[3]ACT DEN1'!$G$2:$S$143,7,FALSE)</f>
        <v>0</v>
      </c>
      <c r="AF20">
        <f>VLOOKUP($B20,'[3]ACT DEN1'!$G$2:$S$143,8,FALSE)</f>
        <v>1</v>
      </c>
      <c r="AG20">
        <f>VLOOKUP($B20,'[3]ACT DEN1'!$G$2:$S$143,9,FALSE)</f>
        <v>0</v>
      </c>
      <c r="AH20" s="2">
        <f>VLOOKUP($B20,'[3]ACT DEN1'!$G$2:$S$143,10,FALSE)</f>
        <v>0</v>
      </c>
      <c r="AI20" s="9">
        <f>VLOOKUP($B20,'[3]ACT DEN1'!$G$2:$S$143,11,FALSE)</f>
        <v>0</v>
      </c>
      <c r="AJ20" s="2">
        <f>VLOOKUP($B20,'[3]ACT DEN1'!$G$2:$S$143,12,FALSE)</f>
        <v>0</v>
      </c>
      <c r="AK20" s="2"/>
      <c r="AL20" s="7">
        <f t="shared" si="1"/>
        <v>1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63" t="s">
        <v>113</v>
      </c>
      <c r="B21" s="164"/>
      <c r="C21" s="45">
        <f>+D21/'Meta Corte Muni'!G57</f>
        <v>0.5429864253393665</v>
      </c>
      <c r="D21" s="20">
        <f>+Q21/R21</f>
        <v>0.1085972850678733</v>
      </c>
      <c r="E21" s="15">
        <f>SUM(E17:E20)</f>
        <v>0</v>
      </c>
      <c r="F21" s="15">
        <f aca="true" t="shared" si="7" ref="F21:Q21">SUM(F17:F20)</f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21</v>
      </c>
      <c r="K21" s="15">
        <f t="shared" si="7"/>
        <v>4</v>
      </c>
      <c r="L21" s="15">
        <f t="shared" si="7"/>
        <v>29</v>
      </c>
      <c r="M21" s="15">
        <f t="shared" si="7"/>
        <v>16</v>
      </c>
      <c r="N21" s="15">
        <f t="shared" si="7"/>
        <v>0</v>
      </c>
      <c r="O21" s="15">
        <f t="shared" si="7"/>
        <v>2</v>
      </c>
      <c r="P21" s="15">
        <f t="shared" si="7"/>
        <v>0</v>
      </c>
      <c r="Q21" s="15">
        <f t="shared" si="7"/>
        <v>72</v>
      </c>
      <c r="R21" s="16">
        <f>+Y21-X21</f>
        <v>663</v>
      </c>
      <c r="S21" s="14">
        <f aca="true" t="shared" si="8" ref="S21:X21">SUM(S17:S20)</f>
        <v>29</v>
      </c>
      <c r="T21" s="14">
        <f t="shared" si="8"/>
        <v>29</v>
      </c>
      <c r="U21" s="14">
        <f t="shared" si="8"/>
        <v>25</v>
      </c>
      <c r="V21" s="14">
        <f t="shared" si="8"/>
        <v>26</v>
      </c>
      <c r="W21" s="14">
        <f t="shared" si="8"/>
        <v>27</v>
      </c>
      <c r="X21" s="14">
        <f t="shared" si="8"/>
        <v>25</v>
      </c>
      <c r="Y21" s="17">
        <v>688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0</v>
      </c>
      <c r="AF21" s="14">
        <f t="shared" si="9"/>
        <v>1</v>
      </c>
      <c r="AG21" s="14">
        <f t="shared" si="9"/>
        <v>0</v>
      </c>
      <c r="AH21" s="14">
        <f t="shared" si="9"/>
        <v>0</v>
      </c>
      <c r="AI21" s="14">
        <f t="shared" si="9"/>
        <v>1</v>
      </c>
      <c r="AJ21" s="14">
        <f t="shared" si="9"/>
        <v>0</v>
      </c>
      <c r="AK21" s="14">
        <f t="shared" si="9"/>
        <v>0</v>
      </c>
      <c r="AL21" s="14">
        <f t="shared" si="1"/>
        <v>2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114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0</v>
      </c>
      <c r="J22" s="83">
        <f t="shared" si="11"/>
        <v>21</v>
      </c>
      <c r="K22" s="83">
        <f t="shared" si="11"/>
        <v>4</v>
      </c>
      <c r="L22" s="83">
        <f t="shared" si="11"/>
        <v>29</v>
      </c>
      <c r="M22" s="83">
        <f t="shared" si="11"/>
        <v>16</v>
      </c>
      <c r="N22" s="83">
        <f t="shared" si="11"/>
        <v>2</v>
      </c>
      <c r="O22" s="83">
        <f t="shared" si="11"/>
        <v>2</v>
      </c>
      <c r="P22" s="83">
        <f t="shared" si="11"/>
        <v>1</v>
      </c>
      <c r="Q22" s="83">
        <f t="shared" si="11"/>
        <v>76</v>
      </c>
      <c r="R22" s="83">
        <f t="shared" si="11"/>
        <v>1344</v>
      </c>
      <c r="S22" s="83">
        <f t="shared" si="11"/>
        <v>49</v>
      </c>
      <c r="T22" s="83">
        <f t="shared" si="11"/>
        <v>51</v>
      </c>
      <c r="U22" s="83">
        <f t="shared" si="11"/>
        <v>46</v>
      </c>
      <c r="V22" s="83">
        <f t="shared" si="11"/>
        <v>49</v>
      </c>
      <c r="W22" s="83">
        <f t="shared" si="11"/>
        <v>51</v>
      </c>
      <c r="X22" s="83">
        <f t="shared" si="11"/>
        <v>46</v>
      </c>
      <c r="Y22" s="83">
        <f t="shared" si="11"/>
        <v>1390</v>
      </c>
      <c r="Z22" s="83">
        <f t="shared" si="11"/>
        <v>1</v>
      </c>
      <c r="AA22" s="83">
        <f t="shared" si="11"/>
        <v>0</v>
      </c>
      <c r="AB22" s="83">
        <f t="shared" si="11"/>
        <v>1</v>
      </c>
      <c r="AC22" s="83">
        <f t="shared" si="11"/>
        <v>0</v>
      </c>
      <c r="AD22" s="83">
        <f t="shared" si="11"/>
        <v>1</v>
      </c>
      <c r="AE22" s="83">
        <f t="shared" si="11"/>
        <v>1</v>
      </c>
      <c r="AF22" s="83">
        <f t="shared" si="11"/>
        <v>2</v>
      </c>
      <c r="AG22" s="83">
        <f t="shared" si="11"/>
        <v>1</v>
      </c>
      <c r="AH22" s="83">
        <f t="shared" si="11"/>
        <v>1</v>
      </c>
      <c r="AI22" s="83">
        <f t="shared" si="11"/>
        <v>1</v>
      </c>
      <c r="AJ22" s="83">
        <f t="shared" si="11"/>
        <v>0</v>
      </c>
      <c r="AK22" s="83">
        <f t="shared" si="11"/>
        <v>0</v>
      </c>
      <c r="AL22" s="83">
        <f t="shared" si="11"/>
        <v>9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0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B1:B10"/>
    <mergeCell ref="E2:Q9"/>
    <mergeCell ref="E10:Q10"/>
    <mergeCell ref="R2:AY9"/>
    <mergeCell ref="E1:AY1"/>
    <mergeCell ref="D1:D10"/>
    <mergeCell ref="A16:B16"/>
    <mergeCell ref="A21:B21"/>
    <mergeCell ref="C1:C11"/>
    <mergeCell ref="S10:X10"/>
    <mergeCell ref="Z10:AL10"/>
    <mergeCell ref="AM10:AY10"/>
    <mergeCell ref="A1:A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182" t="s">
        <v>26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</row>
    <row r="2" spans="1:51" ht="15" customHeight="1">
      <c r="A2" s="172"/>
      <c r="B2" s="175"/>
      <c r="C2" s="166"/>
      <c r="D2" s="180"/>
      <c r="E2" s="184" t="s">
        <v>3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49" t="s">
        <v>4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1"/>
    </row>
    <row r="3" spans="1:51" ht="15" customHeight="1">
      <c r="A3" s="172"/>
      <c r="B3" s="175"/>
      <c r="C3" s="166"/>
      <c r="D3" s="180"/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4"/>
    </row>
    <row r="4" spans="1:51" ht="15" customHeight="1">
      <c r="A4" s="172"/>
      <c r="B4" s="175"/>
      <c r="C4" s="166"/>
      <c r="D4" s="180"/>
      <c r="E4" s="186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4"/>
    </row>
    <row r="5" spans="1:51" ht="15" customHeight="1">
      <c r="A5" s="172"/>
      <c r="B5" s="175"/>
      <c r="C5" s="166"/>
      <c r="D5" s="180"/>
      <c r="E5" s="186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</row>
    <row r="6" spans="1:51" ht="15" customHeight="1">
      <c r="A6" s="172"/>
      <c r="B6" s="175"/>
      <c r="C6" s="166"/>
      <c r="D6" s="180"/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4"/>
    </row>
    <row r="7" spans="1:51" ht="15" customHeight="1">
      <c r="A7" s="172"/>
      <c r="B7" s="175"/>
      <c r="C7" s="166"/>
      <c r="D7" s="180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4"/>
    </row>
    <row r="8" spans="1:51" ht="15" customHeight="1">
      <c r="A8" s="172"/>
      <c r="B8" s="175"/>
      <c r="C8" s="166"/>
      <c r="D8" s="180"/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4"/>
    </row>
    <row r="9" spans="1:51" ht="15.75" customHeight="1" thickBot="1">
      <c r="A9" s="172"/>
      <c r="B9" s="175"/>
      <c r="C9" s="166"/>
      <c r="D9" s="180"/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55"/>
      <c r="S9" s="153"/>
      <c r="T9" s="153"/>
      <c r="U9" s="153"/>
      <c r="V9" s="153"/>
      <c r="W9" s="153"/>
      <c r="X9" s="153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</row>
    <row r="10" spans="1:51" ht="57.75" customHeight="1" thickBot="1" thickTop="1">
      <c r="A10" s="173"/>
      <c r="B10" s="167"/>
      <c r="C10" s="166"/>
      <c r="D10" s="181"/>
      <c r="E10" s="169" t="s">
        <v>27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91" t="s">
        <v>122</v>
      </c>
      <c r="S10" s="176" t="s">
        <v>28</v>
      </c>
      <c r="T10" s="177"/>
      <c r="U10" s="177"/>
      <c r="V10" s="177"/>
      <c r="W10" s="177"/>
      <c r="X10" s="178"/>
      <c r="Y10" s="92" t="s">
        <v>123</v>
      </c>
      <c r="Z10" s="168" t="s">
        <v>29</v>
      </c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8" t="s">
        <v>30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</row>
    <row r="11" spans="1:51" ht="23.25" thickBot="1">
      <c r="A11" s="72"/>
      <c r="B11" s="72"/>
      <c r="C11" s="167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119</v>
      </c>
      <c r="T11" s="96" t="s">
        <v>89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VLOOKUP($B12,'[4]NUM2'!$G$2:$T$157,2,FALSE)</f>
        <v>0</v>
      </c>
      <c r="F12">
        <f>VLOOKUP($B12,'[4]NUM2'!$G$2:$T$157,3,FALSE)</f>
        <v>0</v>
      </c>
      <c r="G12">
        <f>VLOOKUP($B12,'[4]NUM2'!$G$2:$T$157,4,FALSE)</f>
        <v>0</v>
      </c>
      <c r="H12">
        <f>VLOOKUP($B12,'[4]NUM2'!$G$2:$T$157,5,FALSE)</f>
        <v>1</v>
      </c>
      <c r="I12">
        <f>VLOOKUP($B12,'[4]NUM2'!$G$2:$T$157,6,FALSE)</f>
        <v>2</v>
      </c>
      <c r="J12">
        <f>VLOOKUP($B12,'[4]NUM2'!$G$2:$T$157,7,FALSE)</f>
        <v>0</v>
      </c>
      <c r="K12">
        <f>VLOOKUP($B12,'[4]NUM2'!$G$2:$T$157,8,FALSE)</f>
        <v>0</v>
      </c>
      <c r="L12" s="65">
        <f>VLOOKUP($B12,'[4]NUM2'!$G$2:$T$157,9,FALSE)</f>
        <v>0</v>
      </c>
      <c r="M12" s="65">
        <f>VLOOKUP($B12,'[4]NUM2'!$G$2:$T$157,10,FALSE)</f>
        <v>0</v>
      </c>
      <c r="N12" s="65">
        <f>VLOOKUP($B12,'[4]NUM2'!$G$2:$T$157,11,FALSE)</f>
        <v>1</v>
      </c>
      <c r="O12" s="65">
        <f>VLOOKUP($B12,'[4]NUM2'!$G$2:$T$157,12,FALSE)</f>
        <v>0</v>
      </c>
      <c r="P12" s="65">
        <f>VLOOKUP($B12,'[4]NUM2'!$G$2:$T$157,13,FALSE)</f>
        <v>0</v>
      </c>
      <c r="Q12" s="7">
        <f>SUM(E12:P12)</f>
        <v>4</v>
      </c>
      <c r="R12" s="5"/>
      <c r="S12" s="19">
        <v>70</v>
      </c>
      <c r="T12" s="51">
        <f>+S12+(Z12+AA12+AB12)-(AM12+AN12+AO12)</f>
        <v>72</v>
      </c>
      <c r="U12" s="60">
        <f>VLOOKUP($B12,'[2]DEN2'!$G$2:$I$157,2,FALSE)</f>
        <v>48</v>
      </c>
      <c r="V12" s="62">
        <f>+U12+(AF12+AG12)-(AS12+AT12)</f>
        <v>48</v>
      </c>
      <c r="W12" s="62">
        <f>+U12+(AF12+AG12+AH12+AI12)-(AS12+AT12+AU12+AV12)</f>
        <v>48</v>
      </c>
      <c r="X12" s="126">
        <f>VLOOKUP($B12,'[4]DEN2'!$G$2:$I$158,2,FALSE)</f>
        <v>48</v>
      </c>
      <c r="Y12" s="6"/>
      <c r="Z12" s="77">
        <f>VLOOKUP($B12,'[3]ACT DEN2'!$G$2:$S$153,2,FALSE)</f>
        <v>0</v>
      </c>
      <c r="AA12" s="65">
        <f>VLOOKUP($B12,'[3]ACT DEN2'!$G$2:$S$153,3,FALSE)</f>
        <v>0</v>
      </c>
      <c r="AB12" s="65">
        <f>VLOOKUP($B12,'[3]ACT DEN2'!$G$2:$S$153,4,FALSE)</f>
        <v>2</v>
      </c>
      <c r="AC12" s="65">
        <f>VLOOKUP($B12,'[3]ACT DEN2'!$G$2:$S$153,5,FALSE)</f>
        <v>0</v>
      </c>
      <c r="AD12" s="65">
        <f>VLOOKUP($B12,'[3]ACT DEN2'!$G$2:$S$153,6,FALSE)</f>
        <v>0</v>
      </c>
      <c r="AE12" s="65">
        <f>VLOOKUP($B12,'[3]ACT DEN2'!$G$2:$S$153,7,FALSE)</f>
        <v>1</v>
      </c>
      <c r="AF12" s="65">
        <f>VLOOKUP($B12,'[3]ACT DEN2'!$G$2:$S$153,8,FALSE)</f>
        <v>0</v>
      </c>
      <c r="AG12" s="65">
        <f>VLOOKUP($B12,'[3]ACT DEN2'!$G$2:$S$153,9,FALSE)</f>
        <v>0</v>
      </c>
      <c r="AH12" s="77">
        <f>VLOOKUP($B12,'[3]ACT DEN2'!$G$2:$S$153,10,FALSE)</f>
        <v>0</v>
      </c>
      <c r="AI12" s="77">
        <f>VLOOKUP($B12,'[3]ACT DEN2'!$G$2:$S$153,11,FALSE)</f>
        <v>0</v>
      </c>
      <c r="AJ12" s="77">
        <f>VLOOKUP($B12,'[3]ACT DEN2'!$G$2:$S$153,12,FALSE)</f>
        <v>0</v>
      </c>
      <c r="AK12" s="2"/>
      <c r="AL12" s="7">
        <f>SUM(Z12:AK12)</f>
        <v>3</v>
      </c>
      <c r="AM12"/>
      <c r="AN12"/>
      <c r="AO12"/>
      <c r="AP12"/>
      <c r="AQ12"/>
      <c r="AR12"/>
      <c r="AS12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VLOOKUP($B13,'[4]NUM2'!$G$2:$T$157,2,FALSE)</f>
        <v>0</v>
      </c>
      <c r="F13">
        <f>VLOOKUP($B13,'[4]NUM2'!$G$2:$T$157,3,FALSE)</f>
        <v>0</v>
      </c>
      <c r="G13">
        <f>VLOOKUP($B13,'[4]NUM2'!$G$2:$T$157,4,FALSE)</f>
        <v>0</v>
      </c>
      <c r="H13">
        <f>VLOOKUP($B13,'[4]NUM2'!$G$2:$T$157,5,FALSE)</f>
        <v>0</v>
      </c>
      <c r="I13">
        <f>VLOOKUP($B13,'[4]NUM2'!$G$2:$T$157,6,FALSE)</f>
        <v>0</v>
      </c>
      <c r="J13">
        <f>VLOOKUP($B13,'[4]NUM2'!$G$2:$T$157,7,FALSE)</f>
        <v>0</v>
      </c>
      <c r="K13">
        <f>VLOOKUP($B13,'[4]NUM2'!$G$2:$T$157,8,FALSE)</f>
        <v>0</v>
      </c>
      <c r="L13" s="65">
        <f>VLOOKUP($B13,'[4]NUM2'!$G$2:$T$157,9,FALSE)</f>
        <v>0</v>
      </c>
      <c r="M13" s="65">
        <f>VLOOKUP($B13,'[4]NUM2'!$G$2:$T$157,10,FALSE)</f>
        <v>0</v>
      </c>
      <c r="N13" s="65">
        <f>VLOOKUP($B13,'[4]NUM2'!$G$2:$T$157,11,FALSE)</f>
        <v>0</v>
      </c>
      <c r="O13" s="65">
        <f>VLOOKUP($B13,'[4]NUM2'!$G$2:$T$157,12,FALSE)</f>
        <v>0</v>
      </c>
      <c r="P13" s="65">
        <f>VLOOKUP($B13,'[4]NUM2'!$G$2:$T$157,13,FALSE)</f>
        <v>0</v>
      </c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>
        <f>VLOOKUP($B13,'[2]DEN2'!$G$2:$I$157,2,FALSE)</f>
        <v>39</v>
      </c>
      <c r="V13" s="62">
        <f aca="true" t="shared" si="0" ref="V13:V20">+U13+(AF13+AG13)-(AS13+AT13)</f>
        <v>41</v>
      </c>
      <c r="W13" s="62">
        <f>+U13+(AF13+AG13+AH13+AI13)-(AS13+AT13+AU13+AV13)</f>
        <v>41</v>
      </c>
      <c r="X13" s="126">
        <f>VLOOKUP($B13,'[4]DEN2'!$G$2:$I$158,2,FALSE)</f>
        <v>39</v>
      </c>
      <c r="Y13" s="6"/>
      <c r="Z13" s="77">
        <f>VLOOKUP($B13,'[3]ACT DEN2'!$G$2:$S$153,2,FALSE)</f>
        <v>0</v>
      </c>
      <c r="AA13" s="65">
        <f>VLOOKUP($B13,'[3]ACT DEN2'!$G$2:$S$153,3,FALSE)</f>
        <v>0</v>
      </c>
      <c r="AB13" s="65">
        <f>VLOOKUP($B13,'[3]ACT DEN2'!$G$2:$S$153,4,FALSE)</f>
        <v>0</v>
      </c>
      <c r="AC13" s="65">
        <f>VLOOKUP($B13,'[3]ACT DEN2'!$G$2:$S$153,5,FALSE)</f>
        <v>0</v>
      </c>
      <c r="AD13" s="65">
        <f>VLOOKUP($B13,'[3]ACT DEN2'!$G$2:$S$153,6,FALSE)</f>
        <v>0</v>
      </c>
      <c r="AE13" s="65">
        <f>VLOOKUP($B13,'[3]ACT DEN2'!$G$2:$S$153,7,FALSE)</f>
        <v>0</v>
      </c>
      <c r="AF13" s="65">
        <f>VLOOKUP($B13,'[3]ACT DEN2'!$G$2:$S$153,8,FALSE)</f>
        <v>1</v>
      </c>
      <c r="AG13" s="65">
        <f>VLOOKUP($B13,'[3]ACT DEN2'!$G$2:$S$153,9,FALSE)</f>
        <v>1</v>
      </c>
      <c r="AH13" s="77">
        <f>VLOOKUP($B13,'[3]ACT DEN2'!$G$2:$S$153,10,FALSE)</f>
        <v>0</v>
      </c>
      <c r="AI13" s="77">
        <f>VLOOKUP($B13,'[3]ACT DEN2'!$G$2:$S$153,11,FALSE)</f>
        <v>0</v>
      </c>
      <c r="AJ13" s="77">
        <f>VLOOKUP($B13,'[3]ACT DEN2'!$G$2:$S$153,12,FALSE)</f>
        <v>0</v>
      </c>
      <c r="AK13" s="2"/>
      <c r="AL13" s="7">
        <f aca="true" t="shared" si="1" ref="AL13:AL21">SUM(Z13:AK13)</f>
        <v>2</v>
      </c>
      <c r="AM13">
        <f>VLOOKUP($B13,'[3]ACT DEN2'!$AB$2:$AN$119,2,FALSE)</f>
        <v>0</v>
      </c>
      <c r="AN13">
        <f>VLOOKUP($B13,'[3]ACT DEN2'!$AB$2:$AN$119,3,FALSE)</f>
        <v>0</v>
      </c>
      <c r="AO13">
        <f>VLOOKUP($B13,'[3]ACT DEN2'!$AB$2:$AN$119,4,FALSE)</f>
        <v>0</v>
      </c>
      <c r="AP13">
        <f>VLOOKUP($B13,'[3]ACT DEN2'!$AB$2:$AN$119,5,FALSE)</f>
        <v>0</v>
      </c>
      <c r="AQ13">
        <f>VLOOKUP($B13,'[3]ACT DEN2'!$AB$2:$AN$119,6,FALSE)</f>
        <v>0</v>
      </c>
      <c r="AR13">
        <f>VLOOKUP($B13,'[3]ACT DEN2'!$AB$2:$AN$119,7,FALSE)</f>
        <v>0</v>
      </c>
      <c r="AS13">
        <f>VLOOKUP($B13,'[3]ACT DEN2'!$AB$2:$AN$119,8,FALSE)</f>
        <v>0</v>
      </c>
      <c r="AT13" s="2">
        <f>VLOOKUP($B13,'[3]ACT DEN2'!$AB$2:$AN$119,9,FALSE)</f>
        <v>0</v>
      </c>
      <c r="AU13" s="2">
        <f>VLOOKUP($B13,'[3]ACT DEN2'!$AB$2:$AN$119,10,FALSE)</f>
        <v>0</v>
      </c>
      <c r="AV13" s="2">
        <f>VLOOKUP($B13,'[3]ACT DEN2'!$AB$2:$AN$119,11,FALSE)</f>
        <v>0</v>
      </c>
      <c r="AW13" s="2">
        <f>VLOOKUP($B13,'[3]ACT DEN2'!$AB$2:$AN$119,12,FALSE)</f>
        <v>0</v>
      </c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VLOOKUP($B14,'[4]NUM2'!$G$2:$T$157,2,FALSE)</f>
        <v>0</v>
      </c>
      <c r="F14">
        <f>VLOOKUP($B14,'[4]NUM2'!$G$2:$T$157,3,FALSE)</f>
        <v>0</v>
      </c>
      <c r="G14">
        <f>VLOOKUP($B14,'[4]NUM2'!$G$2:$T$157,4,FALSE)</f>
        <v>0</v>
      </c>
      <c r="H14">
        <f>VLOOKUP($B14,'[4]NUM2'!$G$2:$T$157,5,FALSE)</f>
        <v>0</v>
      </c>
      <c r="I14">
        <f>VLOOKUP($B14,'[4]NUM2'!$G$2:$T$157,6,FALSE)</f>
        <v>1</v>
      </c>
      <c r="J14">
        <f>VLOOKUP($B14,'[4]NUM2'!$G$2:$T$157,7,FALSE)</f>
        <v>0</v>
      </c>
      <c r="K14">
        <f>VLOOKUP($B14,'[4]NUM2'!$G$2:$T$157,8,FALSE)</f>
        <v>0</v>
      </c>
      <c r="L14" s="65">
        <f>VLOOKUP($B14,'[4]NUM2'!$G$2:$T$157,9,FALSE)</f>
        <v>0</v>
      </c>
      <c r="M14" s="65">
        <f>VLOOKUP($B14,'[4]NUM2'!$G$2:$T$157,10,FALSE)</f>
        <v>0</v>
      </c>
      <c r="N14" s="65">
        <f>VLOOKUP($B14,'[4]NUM2'!$G$2:$T$157,11,FALSE)</f>
        <v>0</v>
      </c>
      <c r="O14" s="65">
        <f>VLOOKUP($B14,'[4]NUM2'!$G$2:$T$157,12,FALSE)</f>
        <v>0</v>
      </c>
      <c r="P14" s="65">
        <f>VLOOKUP($B14,'[4]NUM2'!$G$2:$T$157,13,FALSE)</f>
        <v>0</v>
      </c>
      <c r="Q14" s="7">
        <f>SUM(E14:P14)</f>
        <v>1</v>
      </c>
      <c r="R14" s="5"/>
      <c r="S14" s="19">
        <v>21</v>
      </c>
      <c r="T14" s="51">
        <f>+S14+(Z14+AA14+AB14)-(AM14+AN14+AO14)</f>
        <v>21</v>
      </c>
      <c r="U14" s="60">
        <f>VLOOKUP($B14,'[2]DEN2'!$G$2:$I$157,2,FALSE)</f>
        <v>23</v>
      </c>
      <c r="V14" s="62">
        <f t="shared" si="0"/>
        <v>23</v>
      </c>
      <c r="W14" s="62">
        <f>+U14+(AF14+AG14+AH14+AI14)-(AS14+AT14+AU14+AV14)</f>
        <v>23</v>
      </c>
      <c r="X14" s="126">
        <f>VLOOKUP($B14,'[4]DEN2'!$G$2:$I$158,2,FALSE)</f>
        <v>23</v>
      </c>
      <c r="Y14" s="6"/>
      <c r="Z14" s="77">
        <f>VLOOKUP($B14,'[3]ACT DEN2'!$G$2:$S$153,2,FALSE)</f>
        <v>0</v>
      </c>
      <c r="AA14" s="65">
        <f>VLOOKUP($B14,'[3]ACT DEN2'!$G$2:$S$153,3,FALSE)</f>
        <v>0</v>
      </c>
      <c r="AB14" s="65">
        <f>VLOOKUP($B14,'[3]ACT DEN2'!$G$2:$S$153,4,FALSE)</f>
        <v>0</v>
      </c>
      <c r="AC14" s="65">
        <f>VLOOKUP($B14,'[3]ACT DEN2'!$G$2:$S$153,5,FALSE)</f>
        <v>0</v>
      </c>
      <c r="AD14" s="65">
        <f>VLOOKUP($B14,'[3]ACT DEN2'!$G$2:$S$153,6,FALSE)</f>
        <v>1</v>
      </c>
      <c r="AE14" s="65">
        <f>VLOOKUP($B14,'[3]ACT DEN2'!$G$2:$S$153,7,FALSE)</f>
        <v>0</v>
      </c>
      <c r="AF14" s="65">
        <f>VLOOKUP($B14,'[3]ACT DEN2'!$G$2:$S$153,8,FALSE)</f>
        <v>0</v>
      </c>
      <c r="AG14" s="65">
        <f>VLOOKUP($B14,'[3]ACT DEN2'!$G$2:$S$153,9,FALSE)</f>
        <v>0</v>
      </c>
      <c r="AH14" s="77">
        <f>VLOOKUP($B14,'[3]ACT DEN2'!$G$2:$S$153,10,FALSE)</f>
        <v>0</v>
      </c>
      <c r="AI14" s="77">
        <f>VLOOKUP($B14,'[3]ACT DEN2'!$G$2:$S$153,11,FALSE)</f>
        <v>0</v>
      </c>
      <c r="AJ14" s="77">
        <f>VLOOKUP($B14,'[3]ACT DEN2'!$G$2:$S$153,12,FALSE)</f>
        <v>0</v>
      </c>
      <c r="AK14" s="2"/>
      <c r="AL14" s="7">
        <f t="shared" si="1"/>
        <v>1</v>
      </c>
      <c r="AM14">
        <f>VLOOKUP($B14,'[3]ACT DEN2'!$AB$2:$AN$119,2,FALSE)</f>
        <v>0</v>
      </c>
      <c r="AN14">
        <f>VLOOKUP($B14,'[3]ACT DEN2'!$AB$2:$AN$119,3,FALSE)</f>
        <v>0</v>
      </c>
      <c r="AO14">
        <f>VLOOKUP($B14,'[3]ACT DEN2'!$AB$2:$AN$119,4,FALSE)</f>
        <v>0</v>
      </c>
      <c r="AP14">
        <f>VLOOKUP($B14,'[3]ACT DEN2'!$AB$2:$AN$119,5,FALSE)</f>
        <v>1</v>
      </c>
      <c r="AQ14">
        <f>VLOOKUP($B14,'[3]ACT DEN2'!$AB$2:$AN$119,6,FALSE)</f>
        <v>0</v>
      </c>
      <c r="AR14">
        <f>VLOOKUP($B14,'[3]ACT DEN2'!$AB$2:$AN$119,7,FALSE)</f>
        <v>0</v>
      </c>
      <c r="AS14">
        <f>VLOOKUP($B14,'[3]ACT DEN2'!$AB$2:$AN$119,8,FALSE)</f>
        <v>0</v>
      </c>
      <c r="AT14" s="2">
        <f>VLOOKUP($B14,'[3]ACT DEN2'!$AB$2:$AN$119,9,FALSE)</f>
        <v>0</v>
      </c>
      <c r="AU14" s="2">
        <f>VLOOKUP($B14,'[3]ACT DEN2'!$AB$2:$AN$119,10,FALSE)</f>
        <v>0</v>
      </c>
      <c r="AV14" s="2">
        <f>VLOOKUP($B14,'[3]ACT DEN2'!$AB$2:$AN$119,11,FALSE)</f>
        <v>0</v>
      </c>
      <c r="AW14" s="2">
        <f>VLOOKUP($B14,'[3]ACT DEN2'!$AB$2:$AN$119,12,FALSE)</f>
        <v>0</v>
      </c>
      <c r="AX14" s="2"/>
      <c r="AY14" s="7">
        <f t="shared" si="2"/>
        <v>1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VLOOKUP($B15,'[4]NUM2'!$G$2:$T$157,2,FALSE)</f>
        <v>0</v>
      </c>
      <c r="F15">
        <f>VLOOKUP($B15,'[4]NUM2'!$G$2:$T$157,3,FALSE)</f>
        <v>0</v>
      </c>
      <c r="G15">
        <f>VLOOKUP($B15,'[4]NUM2'!$G$2:$T$157,4,FALSE)</f>
        <v>0</v>
      </c>
      <c r="H15">
        <f>VLOOKUP($B15,'[4]NUM2'!$G$2:$T$157,5,FALSE)</f>
        <v>0</v>
      </c>
      <c r="I15">
        <f>VLOOKUP($B15,'[4]NUM2'!$G$2:$T$157,6,FALSE)</f>
        <v>0</v>
      </c>
      <c r="J15">
        <f>VLOOKUP($B15,'[4]NUM2'!$G$2:$T$157,7,FALSE)</f>
        <v>0</v>
      </c>
      <c r="K15">
        <f>VLOOKUP($B15,'[4]NUM2'!$G$2:$T$157,8,FALSE)</f>
        <v>1</v>
      </c>
      <c r="L15" s="65">
        <f>VLOOKUP($B15,'[4]NUM2'!$G$2:$T$157,9,FALSE)</f>
        <v>1</v>
      </c>
      <c r="M15" s="65">
        <f>VLOOKUP($B15,'[4]NUM2'!$G$2:$T$157,10,FALSE)</f>
        <v>1</v>
      </c>
      <c r="N15" s="65">
        <f>VLOOKUP($B15,'[4]NUM2'!$G$2:$T$157,11,FALSE)</f>
        <v>0</v>
      </c>
      <c r="O15" s="65">
        <f>VLOOKUP($B15,'[4]NUM2'!$G$2:$T$157,12,FALSE)</f>
        <v>1</v>
      </c>
      <c r="P15" s="65">
        <f>VLOOKUP($B15,'[4]NUM2'!$G$2:$T$157,13,FALSE)</f>
        <v>0</v>
      </c>
      <c r="Q15" s="7">
        <f>SUM(E15:P15)</f>
        <v>4</v>
      </c>
      <c r="R15" s="5"/>
      <c r="S15" s="19">
        <v>28</v>
      </c>
      <c r="T15" s="51">
        <f>+S15+(Z15+AA15+AB15)-(AM15+AN15+AO15)</f>
        <v>28</v>
      </c>
      <c r="U15" s="60">
        <f>VLOOKUP($B15,'[2]DEN2'!$G$2:$I$157,2,FALSE)</f>
        <v>33</v>
      </c>
      <c r="V15" s="62">
        <f>+U15+(AF15+AG15)-(AS15+AT15)</f>
        <v>33</v>
      </c>
      <c r="W15" s="62">
        <f>+U15+(AF15+AG15+AH15+AI15)-(AS15+AT15+AU15+AV15)</f>
        <v>33</v>
      </c>
      <c r="X15" s="126">
        <f>VLOOKUP($B15,'[4]DEN2'!$G$2:$I$158,2,FALSE)</f>
        <v>33</v>
      </c>
      <c r="Y15" s="6"/>
      <c r="Z15" s="77">
        <f>VLOOKUP($B15,'[3]ACT DEN2'!$G$2:$S$153,2,FALSE)</f>
        <v>0</v>
      </c>
      <c r="AA15" s="65">
        <f>VLOOKUP($B15,'[3]ACT DEN2'!$G$2:$S$153,3,FALSE)</f>
        <v>0</v>
      </c>
      <c r="AB15" s="65">
        <f>VLOOKUP($B15,'[3]ACT DEN2'!$G$2:$S$153,4,FALSE)</f>
        <v>0</v>
      </c>
      <c r="AC15" s="65">
        <f>VLOOKUP($B15,'[3]ACT DEN2'!$G$2:$S$153,5,FALSE)</f>
        <v>2</v>
      </c>
      <c r="AD15" s="65">
        <f>VLOOKUP($B15,'[3]ACT DEN2'!$G$2:$S$153,6,FALSE)</f>
        <v>0</v>
      </c>
      <c r="AE15" s="65">
        <f>VLOOKUP($B15,'[3]ACT DEN2'!$G$2:$S$153,7,FALSE)</f>
        <v>3</v>
      </c>
      <c r="AF15" s="65">
        <f>VLOOKUP($B15,'[3]ACT DEN2'!$G$2:$S$153,8,FALSE)</f>
        <v>0</v>
      </c>
      <c r="AG15" s="65">
        <f>VLOOKUP($B15,'[3]ACT DEN2'!$G$2:$S$153,9,FALSE)</f>
        <v>0</v>
      </c>
      <c r="AH15" s="77">
        <f>VLOOKUP($B15,'[3]ACT DEN2'!$G$2:$S$153,10,FALSE)</f>
        <v>0</v>
      </c>
      <c r="AI15" s="77">
        <f>VLOOKUP($B15,'[3]ACT DEN2'!$G$2:$S$153,11,FALSE)</f>
        <v>0</v>
      </c>
      <c r="AJ15" s="77">
        <f>VLOOKUP($B15,'[3]ACT DEN2'!$G$2:$S$153,12,FALSE)</f>
        <v>0</v>
      </c>
      <c r="AK15" s="2"/>
      <c r="AL15" s="7">
        <f t="shared" si="1"/>
        <v>5</v>
      </c>
      <c r="AM15">
        <f>VLOOKUP($B15,'[3]ACT DEN2'!$AB$2:$AN$119,2,FALSE)</f>
        <v>0</v>
      </c>
      <c r="AN15">
        <f>VLOOKUP($B15,'[3]ACT DEN2'!$AB$2:$AN$119,3,FALSE)</f>
        <v>0</v>
      </c>
      <c r="AO15">
        <f>VLOOKUP($B15,'[3]ACT DEN2'!$AB$2:$AN$119,4,FALSE)</f>
        <v>0</v>
      </c>
      <c r="AP15">
        <f>VLOOKUP($B15,'[3]ACT DEN2'!$AB$2:$AN$119,5,FALSE)</f>
        <v>0</v>
      </c>
      <c r="AQ15">
        <f>VLOOKUP($B15,'[3]ACT DEN2'!$AB$2:$AN$119,6,FALSE)</f>
        <v>0</v>
      </c>
      <c r="AR15">
        <f>VLOOKUP($B15,'[3]ACT DEN2'!$AB$2:$AN$119,7,FALSE)</f>
        <v>0</v>
      </c>
      <c r="AS15">
        <f>VLOOKUP($B15,'[3]ACT DEN2'!$AB$2:$AN$119,8,FALSE)</f>
        <v>0</v>
      </c>
      <c r="AT15" s="2">
        <f>VLOOKUP($B15,'[3]ACT DEN2'!$AB$2:$AN$119,9,FALSE)</f>
        <v>0</v>
      </c>
      <c r="AU15" s="2">
        <f>VLOOKUP($B15,'[3]ACT DEN2'!$AB$2:$AN$119,10,FALSE)</f>
        <v>0</v>
      </c>
      <c r="AV15" s="2">
        <f>VLOOKUP($B15,'[3]ACT DEN2'!$AB$2:$AN$119,11,FALSE)</f>
        <v>0</v>
      </c>
      <c r="AW15" s="2">
        <f>VLOOKUP($B15,'[3]ACT DEN2'!$AB$2:$AN$119,12,FALSE)</f>
        <v>0</v>
      </c>
      <c r="AX15" s="2"/>
      <c r="AY15" s="7">
        <f t="shared" si="2"/>
        <v>0</v>
      </c>
    </row>
    <row r="16" spans="1:51" s="82" customFormat="1" ht="13.5" thickBot="1">
      <c r="A16" s="163" t="s">
        <v>112</v>
      </c>
      <c r="B16" s="164"/>
      <c r="C16" s="45">
        <f>+D16/'Meta Corte Muni'!H56</f>
        <v>0.11609907120743033</v>
      </c>
      <c r="D16" s="20">
        <f>+Q16/R16</f>
        <v>0.02786377708978328</v>
      </c>
      <c r="E16" s="84">
        <f>SUM(E12:E15)</f>
        <v>0</v>
      </c>
      <c r="F16" s="84">
        <f aca="true" t="shared" si="3" ref="F16:P16">SUM(F12:F15)</f>
        <v>0</v>
      </c>
      <c r="G16" s="84">
        <f t="shared" si="3"/>
        <v>0</v>
      </c>
      <c r="H16" s="84">
        <f t="shared" si="3"/>
        <v>1</v>
      </c>
      <c r="I16" s="84">
        <f t="shared" si="3"/>
        <v>3</v>
      </c>
      <c r="J16" s="84">
        <f t="shared" si="3"/>
        <v>0</v>
      </c>
      <c r="K16" s="84">
        <f t="shared" si="3"/>
        <v>1</v>
      </c>
      <c r="L16" s="84">
        <f t="shared" si="3"/>
        <v>1</v>
      </c>
      <c r="M16" s="84">
        <f t="shared" si="3"/>
        <v>1</v>
      </c>
      <c r="N16" s="84">
        <f t="shared" si="3"/>
        <v>1</v>
      </c>
      <c r="O16" s="84">
        <f t="shared" si="3"/>
        <v>1</v>
      </c>
      <c r="P16" s="84">
        <f t="shared" si="3"/>
        <v>0</v>
      </c>
      <c r="Q16" s="84">
        <f>SUM(Q12:Q15)</f>
        <v>9</v>
      </c>
      <c r="R16" s="16">
        <f>+Y16-X16</f>
        <v>323</v>
      </c>
      <c r="S16" s="15">
        <f aca="true" t="shared" si="4" ref="S16:X16">SUM(S12:S15)</f>
        <v>156</v>
      </c>
      <c r="T16" s="15">
        <f t="shared" si="4"/>
        <v>158</v>
      </c>
      <c r="U16" s="61">
        <f t="shared" si="4"/>
        <v>143</v>
      </c>
      <c r="V16" s="14">
        <f t="shared" si="4"/>
        <v>145</v>
      </c>
      <c r="W16" s="61">
        <f t="shared" si="4"/>
        <v>145</v>
      </c>
      <c r="X16" s="61">
        <f t="shared" si="4"/>
        <v>143</v>
      </c>
      <c r="Y16" s="17">
        <v>466</v>
      </c>
      <c r="Z16" s="14">
        <f aca="true" t="shared" si="5" ref="Z16:AK16">SUM(Z12:Z15)</f>
        <v>0</v>
      </c>
      <c r="AA16" s="14">
        <f t="shared" si="5"/>
        <v>0</v>
      </c>
      <c r="AB16" s="14">
        <f t="shared" si="5"/>
        <v>2</v>
      </c>
      <c r="AC16" s="14">
        <f t="shared" si="5"/>
        <v>2</v>
      </c>
      <c r="AD16" s="14">
        <f t="shared" si="5"/>
        <v>1</v>
      </c>
      <c r="AE16" s="14">
        <f t="shared" si="5"/>
        <v>4</v>
      </c>
      <c r="AF16" s="14">
        <f t="shared" si="5"/>
        <v>1</v>
      </c>
      <c r="AG16" s="14">
        <f t="shared" si="5"/>
        <v>1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11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1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1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VLOOKUP($B17,'[4]NUM2'!$G$2:$T$157,2,FALSE)</f>
        <v>0</v>
      </c>
      <c r="F17">
        <f>VLOOKUP($B17,'[4]NUM2'!$G$2:$T$157,3,FALSE)</f>
        <v>0</v>
      </c>
      <c r="G17">
        <f>VLOOKUP($B17,'[4]NUM2'!$G$2:$T$157,4,FALSE)</f>
        <v>0</v>
      </c>
      <c r="H17">
        <f>VLOOKUP($B17,'[4]NUM2'!$G$2:$T$157,5,FALSE)</f>
        <v>0</v>
      </c>
      <c r="I17">
        <f>VLOOKUP($B17,'[4]NUM2'!$G$2:$T$157,6,FALSE)</f>
        <v>0</v>
      </c>
      <c r="J17">
        <f>VLOOKUP($B17,'[4]NUM2'!$G$2:$T$157,7,FALSE)</f>
        <v>0</v>
      </c>
      <c r="K17">
        <f>VLOOKUP($B17,'[4]NUM2'!$G$2:$T$157,8,FALSE)</f>
        <v>2</v>
      </c>
      <c r="L17" s="65">
        <f>VLOOKUP($B17,'[4]NUM2'!$G$2:$T$157,9,FALSE)</f>
        <v>14</v>
      </c>
      <c r="M17" s="65">
        <f>VLOOKUP($B17,'[4]NUM2'!$G$2:$T$157,10,FALSE)</f>
        <v>4</v>
      </c>
      <c r="N17" s="65">
        <f>VLOOKUP($B17,'[4]NUM2'!$G$2:$T$157,11,FALSE)</f>
        <v>1</v>
      </c>
      <c r="O17" s="65">
        <f>VLOOKUP($B17,'[4]NUM2'!$G$2:$T$157,12,FALSE)</f>
        <v>0</v>
      </c>
      <c r="P17" s="65">
        <f>VLOOKUP($B17,'[4]NUM2'!$G$2:$T$157,13,FALSE)</f>
        <v>0</v>
      </c>
      <c r="Q17" s="7">
        <f>SUM(E17:P17)</f>
        <v>21</v>
      </c>
      <c r="R17" s="5"/>
      <c r="S17" s="19">
        <v>127</v>
      </c>
      <c r="T17" s="51">
        <f>+S17+(Z17+AA17+AB17)-(AM17+AN17+AO17)</f>
        <v>127</v>
      </c>
      <c r="U17" s="60">
        <f>VLOOKUP($B17,'[2]DEN2'!$G$2:$I$157,2,FALSE)</f>
        <v>126</v>
      </c>
      <c r="V17" s="62">
        <f t="shared" si="0"/>
        <v>129</v>
      </c>
      <c r="W17" s="62">
        <f>+U17+(AF17+AG17+AH17+AI17)-(AS17+AT17+AU17+AV17)</f>
        <v>130</v>
      </c>
      <c r="X17" s="126">
        <f>VLOOKUP($B17,'[4]DEN2'!$G$2:$I$158,2,FALSE)</f>
        <v>124</v>
      </c>
      <c r="Y17" s="6"/>
      <c r="Z17">
        <f>VLOOKUP($B17,'[3]ACT DEN2'!$G$2:$S$153,2,FALSE)</f>
        <v>0</v>
      </c>
      <c r="AA17">
        <f>VLOOKUP($B17,'[3]ACT DEN2'!$G$2:$S$153,3,FALSE)</f>
        <v>0</v>
      </c>
      <c r="AB17">
        <f>VLOOKUP($B17,'[3]ACT DEN2'!$G$2:$S$153,4,FALSE)</f>
        <v>0</v>
      </c>
      <c r="AC17">
        <f>VLOOKUP($B17,'[3]ACT DEN2'!$G$2:$S$153,5,FALSE)</f>
        <v>0</v>
      </c>
      <c r="AD17">
        <f>VLOOKUP($B17,'[3]ACT DEN2'!$G$2:$S$153,6,FALSE)</f>
        <v>0</v>
      </c>
      <c r="AE17">
        <f>VLOOKUP($B17,'[3]ACT DEN2'!$G$2:$S$153,7,FALSE)</f>
        <v>4</v>
      </c>
      <c r="AF17">
        <f>VLOOKUP($B17,'[3]ACT DEN2'!$G$2:$S$153,8,FALSE)</f>
        <v>2</v>
      </c>
      <c r="AG17">
        <f>VLOOKUP($B17,'[3]ACT DEN2'!$G$2:$S$153,9,FALSE)</f>
        <v>1</v>
      </c>
      <c r="AH17" s="2">
        <f>VLOOKUP($B17,'[3]ACT DEN2'!$G$2:$S$153,10,FALSE)</f>
        <v>1</v>
      </c>
      <c r="AI17" s="9">
        <f>VLOOKUP($B17,'[3]ACT DEN2'!$G$2:$S$153,11,FALSE)</f>
        <v>0</v>
      </c>
      <c r="AJ17" s="2">
        <f>VLOOKUP($B17,'[3]ACT DEN2'!$G$2:$S$153,12,FALSE)</f>
        <v>0</v>
      </c>
      <c r="AK17" s="2"/>
      <c r="AL17" s="7">
        <f t="shared" si="1"/>
        <v>8</v>
      </c>
      <c r="AM17">
        <f>VLOOKUP($B17,'[3]ACT DEN2'!$AB$2:$AN$119,2,FALSE)</f>
        <v>0</v>
      </c>
      <c r="AN17">
        <f>VLOOKUP($B17,'[3]ACT DEN2'!$AB$2:$AN$119,3,FALSE)</f>
        <v>0</v>
      </c>
      <c r="AO17">
        <f>VLOOKUP($B17,'[3]ACT DEN2'!$AB$2:$AN$119,4,FALSE)</f>
        <v>0</v>
      </c>
      <c r="AP17">
        <f>VLOOKUP($B17,'[3]ACT DEN2'!$AB$2:$AN$119,5,FALSE)</f>
        <v>0</v>
      </c>
      <c r="AQ17">
        <f>VLOOKUP($B17,'[3]ACT DEN2'!$AB$2:$AN$119,6,FALSE)</f>
        <v>0</v>
      </c>
      <c r="AR17">
        <f>VLOOKUP($B17,'[3]ACT DEN2'!$AB$2:$AN$119,7,FALSE)</f>
        <v>0</v>
      </c>
      <c r="AS17">
        <f>VLOOKUP($B17,'[3]ACT DEN2'!$AB$2:$AN$119,8,FALSE)</f>
        <v>0</v>
      </c>
      <c r="AT17" s="2">
        <f>VLOOKUP($B17,'[3]ACT DEN2'!$AB$2:$AN$119,9,FALSE)</f>
        <v>0</v>
      </c>
      <c r="AU17" s="2">
        <f>VLOOKUP($B17,'[3]ACT DEN2'!$AB$2:$AN$119,10,FALSE)</f>
        <v>0</v>
      </c>
      <c r="AV17" s="2">
        <f>VLOOKUP($B17,'[3]ACT DEN2'!$AB$2:$AN$119,11,FALSE)</f>
        <v>0</v>
      </c>
      <c r="AW17" s="2">
        <f>VLOOKUP($B17,'[3]ACT DEN2'!$AB$2:$AN$119,12,FALSE)</f>
        <v>0</v>
      </c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VLOOKUP($B18,'[4]NUM2'!$G$2:$T$157,2,FALSE)</f>
        <v>0</v>
      </c>
      <c r="F18">
        <f>VLOOKUP($B18,'[4]NUM2'!$G$2:$T$157,3,FALSE)</f>
        <v>0</v>
      </c>
      <c r="G18">
        <f>VLOOKUP($B18,'[4]NUM2'!$G$2:$T$157,4,FALSE)</f>
        <v>0</v>
      </c>
      <c r="H18">
        <f>VLOOKUP($B18,'[4]NUM2'!$G$2:$T$157,5,FALSE)</f>
        <v>0</v>
      </c>
      <c r="I18">
        <f>VLOOKUP($B18,'[4]NUM2'!$G$2:$T$157,6,FALSE)</f>
        <v>0</v>
      </c>
      <c r="J18">
        <f>VLOOKUP($B18,'[4]NUM2'!$G$2:$T$157,7,FALSE)</f>
        <v>0</v>
      </c>
      <c r="K18">
        <f>VLOOKUP($B18,'[4]NUM2'!$G$2:$T$157,8,FALSE)</f>
        <v>1</v>
      </c>
      <c r="L18" s="65">
        <f>VLOOKUP($B18,'[4]NUM2'!$G$2:$T$157,9,FALSE)</f>
        <v>1</v>
      </c>
      <c r="M18" s="65">
        <f>VLOOKUP($B18,'[4]NUM2'!$G$2:$T$157,10,FALSE)</f>
        <v>0</v>
      </c>
      <c r="N18" s="65">
        <f>VLOOKUP($B18,'[4]NUM2'!$G$2:$T$157,11,FALSE)</f>
        <v>0</v>
      </c>
      <c r="O18" s="65">
        <f>VLOOKUP($B18,'[4]NUM2'!$G$2:$T$157,12,FALSE)</f>
        <v>1</v>
      </c>
      <c r="P18" s="65">
        <f>VLOOKUP($B18,'[4]NUM2'!$G$2:$T$157,13,FALSE)</f>
        <v>0</v>
      </c>
      <c r="Q18" s="7">
        <f>SUM(E18:P18)</f>
        <v>3</v>
      </c>
      <c r="R18" s="5"/>
      <c r="S18" s="19">
        <v>34</v>
      </c>
      <c r="T18" s="51">
        <f>+S18+(Z18+AA18+AB18)-(AM18+AN18+AO18)</f>
        <v>34</v>
      </c>
      <c r="U18" s="60">
        <f>VLOOKUP($B18,'[2]DEN2'!$G$2:$I$157,2,FALSE)</f>
        <v>36</v>
      </c>
      <c r="V18" s="62">
        <f t="shared" si="0"/>
        <v>37</v>
      </c>
      <c r="W18" s="62">
        <f>+U18+(AF18+AG18+AH18+AI18)-(AS18+AT18+AU18+AV18)</f>
        <v>37</v>
      </c>
      <c r="X18" s="126">
        <f>VLOOKUP($B18,'[4]DEN2'!$G$2:$I$158,2,FALSE)</f>
        <v>34</v>
      </c>
      <c r="Y18" s="6"/>
      <c r="Z18">
        <f>VLOOKUP($B18,'[3]ACT DEN2'!$G$2:$S$153,2,FALSE)</f>
        <v>0</v>
      </c>
      <c r="AA18">
        <f>VLOOKUP($B18,'[3]ACT DEN2'!$G$2:$S$153,3,FALSE)</f>
        <v>0</v>
      </c>
      <c r="AB18">
        <f>VLOOKUP($B18,'[3]ACT DEN2'!$G$2:$S$153,4,FALSE)</f>
        <v>0</v>
      </c>
      <c r="AC18">
        <f>VLOOKUP($B18,'[3]ACT DEN2'!$G$2:$S$153,5,FALSE)</f>
        <v>0</v>
      </c>
      <c r="AD18">
        <f>VLOOKUP($B18,'[3]ACT DEN2'!$G$2:$S$153,6,FALSE)</f>
        <v>0</v>
      </c>
      <c r="AE18">
        <f>VLOOKUP($B18,'[3]ACT DEN2'!$G$2:$S$153,7,FALSE)</f>
        <v>0</v>
      </c>
      <c r="AF18">
        <f>VLOOKUP($B18,'[3]ACT DEN2'!$G$2:$S$153,8,FALSE)</f>
        <v>0</v>
      </c>
      <c r="AG18">
        <f>VLOOKUP($B18,'[3]ACT DEN2'!$G$2:$S$153,9,FALSE)</f>
        <v>1</v>
      </c>
      <c r="AH18" s="2">
        <f>VLOOKUP($B18,'[3]ACT DEN2'!$G$2:$S$153,10,FALSE)</f>
        <v>0</v>
      </c>
      <c r="AI18" s="9">
        <f>VLOOKUP($B18,'[3]ACT DEN2'!$G$2:$S$153,11,FALSE)</f>
        <v>0</v>
      </c>
      <c r="AJ18" s="2">
        <f>VLOOKUP($B18,'[3]ACT DEN2'!$G$2:$S$153,12,FALSE)</f>
        <v>0</v>
      </c>
      <c r="AK18" s="2"/>
      <c r="AL18" s="7">
        <f t="shared" si="1"/>
        <v>1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VLOOKUP($B19,'[4]NUM2'!$G$2:$T$157,2,FALSE)</f>
        <v>0</v>
      </c>
      <c r="F19">
        <f>VLOOKUP($B19,'[4]NUM2'!$G$2:$T$157,3,FALSE)</f>
        <v>0</v>
      </c>
      <c r="G19">
        <f>VLOOKUP($B19,'[4]NUM2'!$G$2:$T$157,4,FALSE)</f>
        <v>0</v>
      </c>
      <c r="H19">
        <f>VLOOKUP($B19,'[4]NUM2'!$G$2:$T$157,5,FALSE)</f>
        <v>0</v>
      </c>
      <c r="I19">
        <f>VLOOKUP($B19,'[4]NUM2'!$G$2:$T$157,6,FALSE)</f>
        <v>0</v>
      </c>
      <c r="J19">
        <f>VLOOKUP($B19,'[4]NUM2'!$G$2:$T$157,7,FALSE)</f>
        <v>0</v>
      </c>
      <c r="K19">
        <f>VLOOKUP($B19,'[4]NUM2'!$G$2:$T$157,8,FALSE)</f>
        <v>0</v>
      </c>
      <c r="L19" s="65">
        <f>VLOOKUP($B19,'[4]NUM2'!$G$2:$T$157,9,FALSE)</f>
        <v>0</v>
      </c>
      <c r="M19" s="65">
        <f>VLOOKUP($B19,'[4]NUM2'!$G$2:$T$157,10,FALSE)</f>
        <v>0</v>
      </c>
      <c r="N19" s="65">
        <f>VLOOKUP($B19,'[4]NUM2'!$G$2:$T$157,11,FALSE)</f>
        <v>0</v>
      </c>
      <c r="O19" s="65">
        <f>VLOOKUP($B19,'[4]NUM2'!$G$2:$T$157,12,FALSE)</f>
        <v>0</v>
      </c>
      <c r="P19" s="65">
        <f>VLOOKUP($B19,'[4]NUM2'!$G$2:$T$157,13,FALSE)</f>
        <v>0</v>
      </c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>
        <f>VLOOKUP($B19,'[2]DEN2'!$G$2:$I$157,2,FALSE)</f>
        <v>26</v>
      </c>
      <c r="V19" s="62">
        <f t="shared" si="0"/>
        <v>26</v>
      </c>
      <c r="W19" s="62">
        <f>+U19+(AF19+AG19+AH19+AI19)-(AS19+AT19+AU19+AV19)</f>
        <v>26</v>
      </c>
      <c r="X19" s="126">
        <f>VLOOKUP($B19,'[4]DEN2'!$G$2:$I$158,2,FALSE)</f>
        <v>25</v>
      </c>
      <c r="Y19" s="6"/>
      <c r="Z19">
        <f>VLOOKUP($B19,'[3]ACT DEN2'!$G$2:$S$153,2,FALSE)</f>
        <v>0</v>
      </c>
      <c r="AA19">
        <f>VLOOKUP($B19,'[3]ACT DEN2'!$G$2:$S$153,3,FALSE)</f>
        <v>0</v>
      </c>
      <c r="AB19">
        <f>VLOOKUP($B19,'[3]ACT DEN2'!$G$2:$S$153,4,FALSE)</f>
        <v>0</v>
      </c>
      <c r="AC19">
        <f>VLOOKUP($B19,'[3]ACT DEN2'!$G$2:$S$153,5,FALSE)</f>
        <v>0</v>
      </c>
      <c r="AD19">
        <f>VLOOKUP($B19,'[3]ACT DEN2'!$G$2:$S$153,6,FALSE)</f>
        <v>0</v>
      </c>
      <c r="AE19">
        <f>VLOOKUP($B19,'[3]ACT DEN2'!$G$2:$S$153,7,FALSE)</f>
        <v>2</v>
      </c>
      <c r="AF19">
        <f>VLOOKUP($B19,'[3]ACT DEN2'!$G$2:$S$153,8,FALSE)</f>
        <v>0</v>
      </c>
      <c r="AG19">
        <f>VLOOKUP($B19,'[3]ACT DEN2'!$G$2:$S$153,9,FALSE)</f>
        <v>0</v>
      </c>
      <c r="AH19" s="2">
        <f>VLOOKUP($B19,'[3]ACT DEN2'!$G$2:$S$153,10,FALSE)</f>
        <v>0</v>
      </c>
      <c r="AI19" s="9">
        <f>VLOOKUP($B19,'[3]ACT DEN2'!$G$2:$S$153,11,FALSE)</f>
        <v>0</v>
      </c>
      <c r="AJ19" s="2">
        <f>VLOOKUP($B19,'[3]ACT DEN2'!$G$2:$S$153,12,FALSE)</f>
        <v>0</v>
      </c>
      <c r="AK19" s="2"/>
      <c r="AL19" s="7">
        <f t="shared" si="1"/>
        <v>2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VLOOKUP($B20,'[4]NUM2'!$G$2:$T$157,2,FALSE)</f>
        <v>0</v>
      </c>
      <c r="F20">
        <f>VLOOKUP($B20,'[4]NUM2'!$G$2:$T$157,3,FALSE)</f>
        <v>0</v>
      </c>
      <c r="G20">
        <f>VLOOKUP($B20,'[4]NUM2'!$G$2:$T$157,4,FALSE)</f>
        <v>0</v>
      </c>
      <c r="H20">
        <f>VLOOKUP($B20,'[4]NUM2'!$G$2:$T$157,5,FALSE)</f>
        <v>0</v>
      </c>
      <c r="I20">
        <f>VLOOKUP($B20,'[4]NUM2'!$G$2:$T$157,6,FALSE)</f>
        <v>0</v>
      </c>
      <c r="J20">
        <f>VLOOKUP($B20,'[4]NUM2'!$G$2:$T$157,7,FALSE)</f>
        <v>4</v>
      </c>
      <c r="K20">
        <f>VLOOKUP($B20,'[4]NUM2'!$G$2:$T$157,8,FALSE)</f>
        <v>0</v>
      </c>
      <c r="L20" s="65">
        <f>VLOOKUP($B20,'[4]NUM2'!$G$2:$T$157,9,FALSE)</f>
        <v>0</v>
      </c>
      <c r="M20" s="65">
        <f>VLOOKUP($B20,'[4]NUM2'!$G$2:$T$157,10,FALSE)</f>
        <v>2</v>
      </c>
      <c r="N20" s="65">
        <f>VLOOKUP($B20,'[4]NUM2'!$G$2:$T$157,11,FALSE)</f>
        <v>1</v>
      </c>
      <c r="O20" s="65">
        <f>VLOOKUP($B20,'[4]NUM2'!$G$2:$T$157,12,FALSE)</f>
        <v>0</v>
      </c>
      <c r="P20" s="65">
        <f>VLOOKUP($B20,'[4]NUM2'!$G$2:$T$157,13,FALSE)</f>
        <v>0</v>
      </c>
      <c r="Q20" s="7">
        <f>SUM(E20:P20)</f>
        <v>7</v>
      </c>
      <c r="R20" s="5"/>
      <c r="S20" s="19">
        <v>52</v>
      </c>
      <c r="T20" s="51">
        <f>+S20+(Z20+AA20+AB20)-(AM20+AN20+AO20)</f>
        <v>52</v>
      </c>
      <c r="U20" s="60">
        <f>VLOOKUP($B20,'[2]DEN2'!$G$2:$I$157,2,FALSE)</f>
        <v>50</v>
      </c>
      <c r="V20" s="62">
        <f t="shared" si="0"/>
        <v>52</v>
      </c>
      <c r="W20" s="62">
        <f>+U20+(AF20+AG20+AH20+AI20)-(AS20+AT20+AU20+AV20)</f>
        <v>52</v>
      </c>
      <c r="X20" s="126">
        <f>VLOOKUP($B20,'[4]DEN2'!$G$2:$I$158,2,FALSE)</f>
        <v>47</v>
      </c>
      <c r="Y20" s="6"/>
      <c r="Z20">
        <f>VLOOKUP($B20,'[3]ACT DEN2'!$G$2:$S$153,2,FALSE)</f>
        <v>0</v>
      </c>
      <c r="AA20">
        <f>VLOOKUP($B20,'[3]ACT DEN2'!$G$2:$S$153,3,FALSE)</f>
        <v>0</v>
      </c>
      <c r="AB20">
        <f>VLOOKUP($B20,'[3]ACT DEN2'!$G$2:$S$153,4,FALSE)</f>
        <v>0</v>
      </c>
      <c r="AC20">
        <f>VLOOKUP($B20,'[3]ACT DEN2'!$G$2:$S$153,5,FALSE)</f>
        <v>0</v>
      </c>
      <c r="AD20">
        <f>VLOOKUP($B20,'[3]ACT DEN2'!$G$2:$S$153,6,FALSE)</f>
        <v>0</v>
      </c>
      <c r="AE20">
        <f>VLOOKUP($B20,'[3]ACT DEN2'!$G$2:$S$153,7,FALSE)</f>
        <v>0</v>
      </c>
      <c r="AF20">
        <f>VLOOKUP($B20,'[3]ACT DEN2'!$G$2:$S$153,8,FALSE)</f>
        <v>2</v>
      </c>
      <c r="AG20">
        <f>VLOOKUP($B20,'[3]ACT DEN2'!$G$2:$S$153,9,FALSE)</f>
        <v>0</v>
      </c>
      <c r="AH20" s="2">
        <f>VLOOKUP($B20,'[3]ACT DEN2'!$G$2:$S$153,10,FALSE)</f>
        <v>0</v>
      </c>
      <c r="AI20" s="9">
        <f>VLOOKUP($B20,'[3]ACT DEN2'!$G$2:$S$153,11,FALSE)</f>
        <v>0</v>
      </c>
      <c r="AJ20" s="2">
        <f>VLOOKUP($B20,'[3]ACT DEN2'!$G$2:$S$153,12,FALSE)</f>
        <v>0</v>
      </c>
      <c r="AK20" s="2"/>
      <c r="AL20" s="7">
        <f t="shared" si="1"/>
        <v>2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63" t="s">
        <v>113</v>
      </c>
      <c r="B21" s="164"/>
      <c r="C21" s="45">
        <f>+D21/'Meta Corte Muni'!H57</f>
        <v>0.35979572887650885</v>
      </c>
      <c r="D21" s="20">
        <f>+Q21/R21</f>
        <v>0.08635097493036212</v>
      </c>
      <c r="E21" s="84">
        <f aca="true" t="shared" si="7" ref="E21:P21">SUM(E17:E20)</f>
        <v>0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4</v>
      </c>
      <c r="K21" s="84">
        <f t="shared" si="7"/>
        <v>3</v>
      </c>
      <c r="L21" s="84">
        <f t="shared" si="7"/>
        <v>15</v>
      </c>
      <c r="M21" s="84">
        <f t="shared" si="7"/>
        <v>6</v>
      </c>
      <c r="N21" s="84">
        <f t="shared" si="7"/>
        <v>2</v>
      </c>
      <c r="O21" s="84">
        <f t="shared" si="7"/>
        <v>1</v>
      </c>
      <c r="P21" s="84">
        <f t="shared" si="7"/>
        <v>0</v>
      </c>
      <c r="Q21" s="84">
        <f>SUM(Q17:Q20)</f>
        <v>31</v>
      </c>
      <c r="R21" s="16">
        <f>+Y21-X21</f>
        <v>359</v>
      </c>
      <c r="S21" s="15">
        <f aca="true" t="shared" si="8" ref="S21:X21">SUM(S17:S20)</f>
        <v>239</v>
      </c>
      <c r="T21" s="15">
        <f t="shared" si="8"/>
        <v>239</v>
      </c>
      <c r="U21" s="61">
        <f t="shared" si="8"/>
        <v>238</v>
      </c>
      <c r="V21" s="14">
        <f t="shared" si="8"/>
        <v>244</v>
      </c>
      <c r="W21" s="61">
        <f t="shared" si="8"/>
        <v>245</v>
      </c>
      <c r="X21" s="61">
        <f t="shared" si="8"/>
        <v>230</v>
      </c>
      <c r="Y21" s="17">
        <v>589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6</v>
      </c>
      <c r="AF21" s="14">
        <f t="shared" si="9"/>
        <v>4</v>
      </c>
      <c r="AG21" s="14">
        <f t="shared" si="9"/>
        <v>2</v>
      </c>
      <c r="AH21" s="14">
        <f t="shared" si="9"/>
        <v>1</v>
      </c>
      <c r="AI21" s="14">
        <f t="shared" si="9"/>
        <v>0</v>
      </c>
      <c r="AJ21" s="14">
        <f t="shared" si="9"/>
        <v>0</v>
      </c>
      <c r="AK21" s="14">
        <f t="shared" si="9"/>
        <v>0</v>
      </c>
      <c r="AL21" s="14">
        <f t="shared" si="1"/>
        <v>13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3</v>
      </c>
      <c r="J22" s="83">
        <f t="shared" si="11"/>
        <v>4</v>
      </c>
      <c r="K22" s="83">
        <f t="shared" si="11"/>
        <v>4</v>
      </c>
      <c r="L22" s="83">
        <f t="shared" si="11"/>
        <v>16</v>
      </c>
      <c r="M22" s="83">
        <f t="shared" si="11"/>
        <v>7</v>
      </c>
      <c r="N22" s="83">
        <f t="shared" si="11"/>
        <v>3</v>
      </c>
      <c r="O22" s="83">
        <f t="shared" si="11"/>
        <v>2</v>
      </c>
      <c r="P22" s="83">
        <f t="shared" si="11"/>
        <v>0</v>
      </c>
      <c r="Q22" s="83">
        <f t="shared" si="11"/>
        <v>40</v>
      </c>
      <c r="R22" s="83">
        <f t="shared" si="11"/>
        <v>682</v>
      </c>
      <c r="S22" s="83">
        <f t="shared" si="11"/>
        <v>395</v>
      </c>
      <c r="T22" s="83">
        <f t="shared" si="11"/>
        <v>397</v>
      </c>
      <c r="U22" s="83">
        <f t="shared" si="11"/>
        <v>381</v>
      </c>
      <c r="V22" s="83">
        <f t="shared" si="11"/>
        <v>389</v>
      </c>
      <c r="W22" s="83">
        <f>+W21+W16</f>
        <v>390</v>
      </c>
      <c r="X22" s="83">
        <f>+X21+X16</f>
        <v>373</v>
      </c>
      <c r="Y22" s="83">
        <f t="shared" si="11"/>
        <v>1055</v>
      </c>
      <c r="Z22" s="83">
        <f t="shared" si="11"/>
        <v>0</v>
      </c>
      <c r="AA22" s="83">
        <f t="shared" si="11"/>
        <v>0</v>
      </c>
      <c r="AB22" s="83">
        <f t="shared" si="11"/>
        <v>2</v>
      </c>
      <c r="AC22" s="83">
        <f t="shared" si="11"/>
        <v>2</v>
      </c>
      <c r="AD22" s="83">
        <f t="shared" si="11"/>
        <v>1</v>
      </c>
      <c r="AE22" s="83">
        <f t="shared" si="11"/>
        <v>10</v>
      </c>
      <c r="AF22" s="83">
        <f t="shared" si="11"/>
        <v>5</v>
      </c>
      <c r="AG22" s="83">
        <f t="shared" si="11"/>
        <v>3</v>
      </c>
      <c r="AH22" s="83">
        <f t="shared" si="11"/>
        <v>1</v>
      </c>
      <c r="AI22" s="83">
        <f t="shared" si="11"/>
        <v>0</v>
      </c>
      <c r="AJ22" s="83">
        <f t="shared" si="11"/>
        <v>0</v>
      </c>
      <c r="AK22" s="83">
        <f t="shared" si="11"/>
        <v>0</v>
      </c>
      <c r="AL22" s="83">
        <f t="shared" si="11"/>
        <v>24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1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1</v>
      </c>
    </row>
    <row r="24" ht="15">
      <c r="Q24" s="18"/>
    </row>
  </sheetData>
  <sheetProtection/>
  <mergeCells count="13">
    <mergeCell ref="A16:B16"/>
    <mergeCell ref="A21:B21"/>
    <mergeCell ref="B1:B10"/>
    <mergeCell ref="E1:AY1"/>
    <mergeCell ref="E2:Q9"/>
    <mergeCell ref="R2:AY9"/>
    <mergeCell ref="E10:Q10"/>
    <mergeCell ref="Z10:AL10"/>
    <mergeCell ref="A1:A10"/>
    <mergeCell ref="S10:X10"/>
    <mergeCell ref="AM10:AY10"/>
    <mergeCell ref="D1:D10"/>
    <mergeCell ref="C1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</row>
    <row r="3" spans="1:19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</row>
    <row r="4" spans="1:19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</row>
    <row r="5" spans="1:19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</row>
    <row r="6" spans="1:19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</row>
    <row r="7" spans="1:19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</row>
    <row r="8" spans="1:19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</row>
    <row r="9" spans="1:19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</row>
    <row r="10" spans="1:19" ht="57.75" customHeight="1" thickBot="1">
      <c r="A10" s="173"/>
      <c r="B10" s="167"/>
      <c r="C10" s="166"/>
      <c r="D10" s="181"/>
      <c r="E10" s="169" t="s">
        <v>31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1" t="s">
        <v>125</v>
      </c>
      <c r="S10" s="201"/>
    </row>
    <row r="11" spans="1:19" ht="33.75" thickBot="1">
      <c r="A11" s="72"/>
      <c r="B11" s="72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202"/>
      <c r="S11" s="202"/>
    </row>
    <row r="12" spans="1:19" s="74" customFormat="1" ht="15.75" thickBot="1">
      <c r="A12" s="1" t="s">
        <v>102</v>
      </c>
      <c r="B12" s="75" t="s">
        <v>103</v>
      </c>
      <c r="C12" s="75"/>
      <c r="E12">
        <f>VLOOKUP($B12,'[4]NUM3'!$G$2:$T$157,2,FALSE)</f>
        <v>0</v>
      </c>
      <c r="F12">
        <f>VLOOKUP($B12,'[4]NUM3'!$G$2:$T$157,3,FALSE)</f>
        <v>0</v>
      </c>
      <c r="G12">
        <f>VLOOKUP($B12,'[4]NUM3'!$G$2:$T$157,4,FALSE)</f>
        <v>0</v>
      </c>
      <c r="H12">
        <f>VLOOKUP($B12,'[4]NUM3'!$G$2:$T$157,5,FALSE)</f>
        <v>0</v>
      </c>
      <c r="I12">
        <f>VLOOKUP($B12,'[4]NUM3'!$G$2:$T$157,6,FALSE)</f>
        <v>7</v>
      </c>
      <c r="J12">
        <f>VLOOKUP($B12,'[4]NUM3'!$G$2:$T$157,7,FALSE)</f>
        <v>1</v>
      </c>
      <c r="K12">
        <f>VLOOKUP($B12,'[4]NUM3'!$G$2:$T$157,8,FALSE)</f>
        <v>0</v>
      </c>
      <c r="L12" s="77">
        <f>VLOOKUP($B12,'[4]NUM3'!$G$2:$T$157,9,FALSE)</f>
        <v>0</v>
      </c>
      <c r="M12" s="77">
        <f>VLOOKUP($B12,'[4]NUM3'!$G$2:$T$157,10,FALSE)</f>
        <v>0</v>
      </c>
      <c r="N12" s="77">
        <f>VLOOKUP($B12,'[4]NUM3'!$G$2:$T$157,11,FALSE)</f>
        <v>12</v>
      </c>
      <c r="O12" s="77">
        <f>VLOOKUP($B12,'[4]NUM3'!$G$2:$T$157,12,FALSE)</f>
        <v>0</v>
      </c>
      <c r="P12" s="77">
        <f>VLOOKUP($B12,'[4]NUM3'!$G$2:$T$157,13,FALSE)</f>
        <v>0</v>
      </c>
      <c r="Q12" s="19">
        <f>SUM(E12:P12)</f>
        <v>20</v>
      </c>
      <c r="R12" s="199"/>
      <c r="S12" s="200"/>
    </row>
    <row r="13" spans="1:19" s="74" customFormat="1" ht="15.75" thickBot="1">
      <c r="A13" s="1" t="s">
        <v>102</v>
      </c>
      <c r="B13" s="75" t="s">
        <v>104</v>
      </c>
      <c r="C13" s="75"/>
      <c r="E13">
        <f>VLOOKUP($B13,'[4]NUM3'!$G$2:$T$157,2,FALSE)</f>
        <v>0</v>
      </c>
      <c r="F13">
        <f>VLOOKUP($B13,'[4]NUM3'!$G$2:$T$157,3,FALSE)</f>
        <v>0</v>
      </c>
      <c r="G13">
        <f>VLOOKUP($B13,'[4]NUM3'!$G$2:$T$157,4,FALSE)</f>
        <v>0</v>
      </c>
      <c r="H13">
        <f>VLOOKUP($B13,'[4]NUM3'!$G$2:$T$157,5,FALSE)</f>
        <v>0</v>
      </c>
      <c r="I13">
        <f>VLOOKUP($B13,'[4]NUM3'!$G$2:$T$157,6,FALSE)</f>
        <v>10</v>
      </c>
      <c r="J13">
        <f>VLOOKUP($B13,'[4]NUM3'!$G$2:$T$157,7,FALSE)</f>
        <v>1</v>
      </c>
      <c r="K13">
        <f>VLOOKUP($B13,'[4]NUM3'!$G$2:$T$157,8,FALSE)</f>
        <v>0</v>
      </c>
      <c r="L13" s="77">
        <f>VLOOKUP($B13,'[4]NUM3'!$G$2:$T$157,9,FALSE)</f>
        <v>0</v>
      </c>
      <c r="M13" s="77">
        <f>VLOOKUP($B13,'[4]NUM3'!$G$2:$T$157,10,FALSE)</f>
        <v>3</v>
      </c>
      <c r="N13" s="77">
        <f>VLOOKUP($B13,'[4]NUM3'!$G$2:$T$157,11,FALSE)</f>
        <v>1</v>
      </c>
      <c r="O13" s="77">
        <f>VLOOKUP($B13,'[4]NUM3'!$G$2:$T$157,12,FALSE)</f>
        <v>0</v>
      </c>
      <c r="P13" s="77">
        <f>VLOOKUP($B13,'[4]NUM3'!$G$2:$T$157,13,FALSE)</f>
        <v>0</v>
      </c>
      <c r="Q13" s="19">
        <f>SUM(E13:P13)</f>
        <v>15</v>
      </c>
      <c r="R13" s="199"/>
      <c r="S13" s="200"/>
    </row>
    <row r="14" spans="1:19" s="74" customFormat="1" ht="15.75" thickBot="1">
      <c r="A14" s="1" t="s">
        <v>102</v>
      </c>
      <c r="B14" s="75" t="s">
        <v>105</v>
      </c>
      <c r="C14" s="75"/>
      <c r="E14">
        <f>VLOOKUP($B14,'[4]NUM3'!$G$2:$T$157,2,FALSE)</f>
        <v>0</v>
      </c>
      <c r="F14">
        <f>VLOOKUP($B14,'[4]NUM3'!$G$2:$T$157,3,FALSE)</f>
        <v>0</v>
      </c>
      <c r="G14">
        <f>VLOOKUP($B14,'[4]NUM3'!$G$2:$T$157,4,FALSE)</f>
        <v>0</v>
      </c>
      <c r="H14">
        <f>VLOOKUP($B14,'[4]NUM3'!$G$2:$T$157,5,FALSE)</f>
        <v>0</v>
      </c>
      <c r="I14">
        <f>VLOOKUP($B14,'[4]NUM3'!$G$2:$T$157,6,FALSE)</f>
        <v>1</v>
      </c>
      <c r="J14">
        <f>VLOOKUP($B14,'[4]NUM3'!$G$2:$T$157,7,FALSE)</f>
        <v>0</v>
      </c>
      <c r="K14">
        <f>VLOOKUP($B14,'[4]NUM3'!$G$2:$T$157,8,FALSE)</f>
        <v>1</v>
      </c>
      <c r="L14" s="77">
        <f>VLOOKUP($B14,'[4]NUM3'!$G$2:$T$157,9,FALSE)</f>
        <v>2</v>
      </c>
      <c r="M14" s="77">
        <f>VLOOKUP($B14,'[4]NUM3'!$G$2:$T$157,10,FALSE)</f>
        <v>3</v>
      </c>
      <c r="N14" s="77">
        <f>VLOOKUP($B14,'[4]NUM3'!$G$2:$T$157,11,FALSE)</f>
        <v>2</v>
      </c>
      <c r="O14" s="77">
        <f>VLOOKUP($B14,'[4]NUM3'!$G$2:$T$157,12,FALSE)</f>
        <v>1</v>
      </c>
      <c r="P14" s="77">
        <f>VLOOKUP($B14,'[4]NUM3'!$G$2:$T$157,13,FALSE)</f>
        <v>1</v>
      </c>
      <c r="Q14" s="19">
        <f>SUM(E14:P14)</f>
        <v>11</v>
      </c>
      <c r="R14" s="199"/>
      <c r="S14" s="200"/>
    </row>
    <row r="15" spans="1:19" s="74" customFormat="1" ht="15.75" thickBot="1">
      <c r="A15" s="1" t="s">
        <v>102</v>
      </c>
      <c r="B15" s="75" t="s">
        <v>106</v>
      </c>
      <c r="C15" s="75"/>
      <c r="E15">
        <f>VLOOKUP($B15,'[4]NUM3'!$G$2:$T$157,2,FALSE)</f>
        <v>0</v>
      </c>
      <c r="F15">
        <f>VLOOKUP($B15,'[4]NUM3'!$G$2:$T$157,3,FALSE)</f>
        <v>0</v>
      </c>
      <c r="G15">
        <f>VLOOKUP($B15,'[4]NUM3'!$G$2:$T$157,4,FALSE)</f>
        <v>0</v>
      </c>
      <c r="H15">
        <f>VLOOKUP($B15,'[4]NUM3'!$G$2:$T$157,5,FALSE)</f>
        <v>0</v>
      </c>
      <c r="I15">
        <f>VLOOKUP($B15,'[4]NUM3'!$G$2:$T$157,6,FALSE)</f>
        <v>2</v>
      </c>
      <c r="J15">
        <f>VLOOKUP($B15,'[4]NUM3'!$G$2:$T$157,7,FALSE)</f>
        <v>0</v>
      </c>
      <c r="K15">
        <f>VLOOKUP($B15,'[4]NUM3'!$G$2:$T$157,8,FALSE)</f>
        <v>2</v>
      </c>
      <c r="L15" s="77">
        <f>VLOOKUP($B15,'[4]NUM3'!$G$2:$T$157,9,FALSE)</f>
        <v>2</v>
      </c>
      <c r="M15" s="77">
        <f>VLOOKUP($B15,'[4]NUM3'!$G$2:$T$157,10,FALSE)</f>
        <v>3</v>
      </c>
      <c r="N15" s="77">
        <f>VLOOKUP($B15,'[4]NUM3'!$G$2:$T$157,11,FALSE)</f>
        <v>0</v>
      </c>
      <c r="O15" s="77">
        <f>VLOOKUP($B15,'[4]NUM3'!$G$2:$T$157,12,FALSE)</f>
        <v>0</v>
      </c>
      <c r="P15" s="77">
        <f>VLOOKUP($B15,'[4]NUM3'!$G$2:$T$157,13,FALSE)</f>
        <v>0</v>
      </c>
      <c r="Q15" s="19">
        <f>SUM(E15:P15)</f>
        <v>9</v>
      </c>
      <c r="R15" s="199"/>
      <c r="S15" s="200"/>
    </row>
    <row r="16" spans="1:19" s="82" customFormat="1" ht="13.5" thickBot="1">
      <c r="A16" s="163" t="s">
        <v>112</v>
      </c>
      <c r="B16" s="164"/>
      <c r="C16" s="45">
        <f>+D16/'Meta Corte Muni'!I56</f>
        <v>0.20242914979757082</v>
      </c>
      <c r="D16" s="20">
        <f>+Q16/R16</f>
        <v>0.11133603238866396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20</v>
      </c>
      <c r="J16" s="84">
        <f t="shared" si="0"/>
        <v>2</v>
      </c>
      <c r="K16" s="84">
        <f t="shared" si="0"/>
        <v>3</v>
      </c>
      <c r="L16" s="84">
        <f t="shared" si="0"/>
        <v>4</v>
      </c>
      <c r="M16" s="84">
        <f t="shared" si="0"/>
        <v>9</v>
      </c>
      <c r="N16" s="84">
        <f t="shared" si="0"/>
        <v>15</v>
      </c>
      <c r="O16" s="84">
        <f t="shared" si="0"/>
        <v>1</v>
      </c>
      <c r="P16" s="84">
        <f t="shared" si="0"/>
        <v>1</v>
      </c>
      <c r="Q16" s="104">
        <f>SUM(Q12:Q15)</f>
        <v>55</v>
      </c>
      <c r="R16" s="195">
        <v>494</v>
      </c>
      <c r="S16" s="196"/>
    </row>
    <row r="17" spans="1:19" s="74" customFormat="1" ht="15.75" thickBot="1">
      <c r="A17" s="1" t="s">
        <v>107</v>
      </c>
      <c r="B17" s="75" t="s">
        <v>108</v>
      </c>
      <c r="C17" s="75"/>
      <c r="D17" s="75"/>
      <c r="E17">
        <f>VLOOKUP($B17,'[4]NUM3'!$G$2:$T$157,2,FALSE)</f>
        <v>0</v>
      </c>
      <c r="F17">
        <f>VLOOKUP($B17,'[4]NUM3'!$G$2:$T$157,3,FALSE)</f>
        <v>0</v>
      </c>
      <c r="G17">
        <f>VLOOKUP($B17,'[4]NUM3'!$G$2:$T$157,4,FALSE)</f>
        <v>14</v>
      </c>
      <c r="H17">
        <f>VLOOKUP($B17,'[4]NUM3'!$G$2:$T$157,5,FALSE)</f>
        <v>11</v>
      </c>
      <c r="I17">
        <f>VLOOKUP($B17,'[4]NUM3'!$G$2:$T$157,6,FALSE)</f>
        <v>11</v>
      </c>
      <c r="J17">
        <f>VLOOKUP($B17,'[4]NUM3'!$G$2:$T$157,7,FALSE)</f>
        <v>12</v>
      </c>
      <c r="K17">
        <f>VLOOKUP($B17,'[4]NUM3'!$G$2:$T$157,8,FALSE)</f>
        <v>11</v>
      </c>
      <c r="L17" s="77">
        <f>VLOOKUP($B17,'[4]NUM3'!$G$2:$T$157,9,FALSE)</f>
        <v>9</v>
      </c>
      <c r="M17" s="77">
        <f>VLOOKUP($B17,'[4]NUM3'!$G$2:$T$157,10,FALSE)</f>
        <v>16</v>
      </c>
      <c r="N17" s="77">
        <f>VLOOKUP($B17,'[4]NUM3'!$G$2:$T$157,11,FALSE)</f>
        <v>10</v>
      </c>
      <c r="O17" s="77">
        <f>VLOOKUP($B17,'[4]NUM3'!$G$2:$T$157,12,FALSE)</f>
        <v>23</v>
      </c>
      <c r="P17" s="77">
        <f>VLOOKUP($B17,'[4]NUM3'!$G$2:$T$157,13,FALSE)</f>
        <v>21</v>
      </c>
      <c r="Q17" s="19">
        <f>SUM(E17:P17)</f>
        <v>138</v>
      </c>
      <c r="R17" s="197"/>
      <c r="S17" s="198"/>
    </row>
    <row r="18" spans="1:19" s="74" customFormat="1" ht="15.75" thickBot="1">
      <c r="A18" s="1" t="s">
        <v>107</v>
      </c>
      <c r="B18" s="75" t="s">
        <v>109</v>
      </c>
      <c r="C18" s="75"/>
      <c r="D18" s="75"/>
      <c r="E18">
        <f>VLOOKUP($B18,'[4]NUM3'!$G$2:$T$157,2,FALSE)</f>
        <v>1</v>
      </c>
      <c r="F18">
        <f>VLOOKUP($B18,'[4]NUM3'!$G$2:$T$157,3,FALSE)</f>
        <v>3</v>
      </c>
      <c r="G18">
        <f>VLOOKUP($B18,'[4]NUM3'!$G$2:$T$157,4,FALSE)</f>
        <v>1</v>
      </c>
      <c r="H18">
        <f>VLOOKUP($B18,'[4]NUM3'!$G$2:$T$157,5,FALSE)</f>
        <v>3</v>
      </c>
      <c r="I18">
        <f>VLOOKUP($B18,'[4]NUM3'!$G$2:$T$157,6,FALSE)</f>
        <v>3</v>
      </c>
      <c r="J18">
        <f>VLOOKUP($B18,'[4]NUM3'!$G$2:$T$157,7,FALSE)</f>
        <v>4</v>
      </c>
      <c r="K18">
        <f>VLOOKUP($B18,'[4]NUM3'!$G$2:$T$157,8,FALSE)</f>
        <v>5</v>
      </c>
      <c r="L18" s="77">
        <f>VLOOKUP($B18,'[4]NUM3'!$G$2:$T$157,9,FALSE)</f>
        <v>17</v>
      </c>
      <c r="M18" s="77">
        <f>VLOOKUP($B18,'[4]NUM3'!$G$2:$T$157,10,FALSE)</f>
        <v>3</v>
      </c>
      <c r="N18" s="77">
        <f>VLOOKUP($B18,'[4]NUM3'!$G$2:$T$157,11,FALSE)</f>
        <v>5</v>
      </c>
      <c r="O18" s="77">
        <f>VLOOKUP($B18,'[4]NUM3'!$G$2:$T$157,12,FALSE)</f>
        <v>12</v>
      </c>
      <c r="P18" s="77">
        <f>VLOOKUP($B18,'[4]NUM3'!$G$2:$T$157,13,FALSE)</f>
        <v>0</v>
      </c>
      <c r="Q18" s="19">
        <f>SUM(E18:P18)</f>
        <v>57</v>
      </c>
      <c r="R18" s="197"/>
      <c r="S18" s="198"/>
    </row>
    <row r="19" spans="1:19" s="74" customFormat="1" ht="15.75" thickBot="1">
      <c r="A19" s="1" t="s">
        <v>107</v>
      </c>
      <c r="B19" s="75" t="s">
        <v>110</v>
      </c>
      <c r="C19" s="75"/>
      <c r="D19" s="75"/>
      <c r="E19">
        <f>VLOOKUP($B19,'[4]NUM3'!$G$2:$T$157,2,FALSE)</f>
        <v>2</v>
      </c>
      <c r="F19">
        <f>VLOOKUP($B19,'[4]NUM3'!$G$2:$T$157,3,FALSE)</f>
        <v>0</v>
      </c>
      <c r="G19">
        <f>VLOOKUP($B19,'[4]NUM3'!$G$2:$T$157,4,FALSE)</f>
        <v>2</v>
      </c>
      <c r="H19">
        <f>VLOOKUP($B19,'[4]NUM3'!$G$2:$T$157,5,FALSE)</f>
        <v>4</v>
      </c>
      <c r="I19">
        <f>VLOOKUP($B19,'[4]NUM3'!$G$2:$T$157,6,FALSE)</f>
        <v>0</v>
      </c>
      <c r="J19">
        <f>VLOOKUP($B19,'[4]NUM3'!$G$2:$T$157,7,FALSE)</f>
        <v>3</v>
      </c>
      <c r="K19">
        <f>VLOOKUP($B19,'[4]NUM3'!$G$2:$T$157,8,FALSE)</f>
        <v>1</v>
      </c>
      <c r="L19" s="77">
        <f>VLOOKUP($B19,'[4]NUM3'!$G$2:$T$157,9,FALSE)</f>
        <v>3</v>
      </c>
      <c r="M19" s="77">
        <f>VLOOKUP($B19,'[4]NUM3'!$G$2:$T$157,10,FALSE)</f>
        <v>0</v>
      </c>
      <c r="N19" s="77">
        <f>VLOOKUP($B19,'[4]NUM3'!$G$2:$T$157,11,FALSE)</f>
        <v>0</v>
      </c>
      <c r="O19" s="77">
        <f>VLOOKUP($B19,'[4]NUM3'!$G$2:$T$157,12,FALSE)</f>
        <v>4</v>
      </c>
      <c r="P19" s="77">
        <f>VLOOKUP($B19,'[4]NUM3'!$G$2:$T$157,13,FALSE)</f>
        <v>5</v>
      </c>
      <c r="Q19" s="19">
        <f>SUM(E19:P19)</f>
        <v>24</v>
      </c>
      <c r="R19" s="193"/>
      <c r="S19" s="194"/>
    </row>
    <row r="20" spans="1:19" s="74" customFormat="1" ht="15.75" thickBot="1">
      <c r="A20" s="1" t="s">
        <v>107</v>
      </c>
      <c r="B20" s="75" t="s">
        <v>111</v>
      </c>
      <c r="C20" s="75"/>
      <c r="D20" s="75"/>
      <c r="E20">
        <f>VLOOKUP($B20,'[4]NUM3'!$G$2:$T$157,2,FALSE)</f>
        <v>8</v>
      </c>
      <c r="F20">
        <f>VLOOKUP($B20,'[4]NUM3'!$G$2:$T$157,3,FALSE)</f>
        <v>2</v>
      </c>
      <c r="G20">
        <f>VLOOKUP($B20,'[4]NUM3'!$G$2:$T$157,4,FALSE)</f>
        <v>4</v>
      </c>
      <c r="H20">
        <f>VLOOKUP($B20,'[4]NUM3'!$G$2:$T$157,5,FALSE)</f>
        <v>5</v>
      </c>
      <c r="I20">
        <f>VLOOKUP($B20,'[4]NUM3'!$G$2:$T$157,6,FALSE)</f>
        <v>4</v>
      </c>
      <c r="J20">
        <f>VLOOKUP($B20,'[4]NUM3'!$G$2:$T$157,7,FALSE)</f>
        <v>13</v>
      </c>
      <c r="K20">
        <f>VLOOKUP($B20,'[4]NUM3'!$G$2:$T$157,8,FALSE)</f>
        <v>12</v>
      </c>
      <c r="L20" s="77">
        <f>VLOOKUP($B20,'[4]NUM3'!$G$2:$T$157,9,FALSE)</f>
        <v>7</v>
      </c>
      <c r="M20" s="77">
        <f>VLOOKUP($B20,'[4]NUM3'!$G$2:$T$157,10,FALSE)</f>
        <v>8</v>
      </c>
      <c r="N20" s="77">
        <f>VLOOKUP($B20,'[4]NUM3'!$G$2:$T$157,11,FALSE)</f>
        <v>4</v>
      </c>
      <c r="O20" s="77">
        <f>VLOOKUP($B20,'[4]NUM3'!$G$2:$T$157,12,FALSE)</f>
        <v>15</v>
      </c>
      <c r="P20" s="77">
        <f>VLOOKUP($B20,'[4]NUM3'!$G$2:$T$157,13,FALSE)</f>
        <v>3</v>
      </c>
      <c r="Q20" s="19">
        <f>SUM(E20:P20)</f>
        <v>85</v>
      </c>
      <c r="R20" s="193"/>
      <c r="S20" s="194"/>
    </row>
    <row r="21" spans="1:19" s="82" customFormat="1" ht="13.5" thickBot="1">
      <c r="A21" s="163" t="s">
        <v>113</v>
      </c>
      <c r="B21" s="164"/>
      <c r="C21" s="45">
        <f>+D21/'Meta Corte Muni'!I57</f>
        <v>0.6353187042842215</v>
      </c>
      <c r="D21" s="20">
        <f>+Q21/R21</f>
        <v>0.47648902821316613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21</v>
      </c>
      <c r="H21" s="15">
        <f t="shared" si="1"/>
        <v>23</v>
      </c>
      <c r="I21" s="15">
        <f t="shared" si="1"/>
        <v>18</v>
      </c>
      <c r="J21" s="15">
        <f t="shared" si="1"/>
        <v>32</v>
      </c>
      <c r="K21" s="15">
        <f t="shared" si="1"/>
        <v>29</v>
      </c>
      <c r="L21" s="15">
        <f t="shared" si="1"/>
        <v>36</v>
      </c>
      <c r="M21" s="15">
        <f t="shared" si="1"/>
        <v>27</v>
      </c>
      <c r="N21" s="15">
        <f t="shared" si="1"/>
        <v>19</v>
      </c>
      <c r="O21" s="15">
        <f t="shared" si="1"/>
        <v>54</v>
      </c>
      <c r="P21" s="15">
        <f t="shared" si="1"/>
        <v>29</v>
      </c>
      <c r="Q21" s="15">
        <f>SUM(Q17:Q20)</f>
        <v>304</v>
      </c>
      <c r="R21" s="191">
        <v>638</v>
      </c>
      <c r="S21" s="192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21</v>
      </c>
      <c r="H22" s="88">
        <f t="shared" si="2"/>
        <v>23</v>
      </c>
      <c r="I22" s="88">
        <f t="shared" si="2"/>
        <v>38</v>
      </c>
      <c r="J22" s="88">
        <f t="shared" si="2"/>
        <v>34</v>
      </c>
      <c r="K22" s="88">
        <f t="shared" si="2"/>
        <v>32</v>
      </c>
      <c r="L22" s="88">
        <f t="shared" si="2"/>
        <v>40</v>
      </c>
      <c r="M22" s="88">
        <f t="shared" si="2"/>
        <v>36</v>
      </c>
      <c r="N22" s="88">
        <f t="shared" si="2"/>
        <v>34</v>
      </c>
      <c r="O22" s="88">
        <f t="shared" si="2"/>
        <v>55</v>
      </c>
      <c r="P22" s="88">
        <f t="shared" si="2"/>
        <v>30</v>
      </c>
      <c r="Q22" s="88">
        <f t="shared" si="2"/>
        <v>359</v>
      </c>
      <c r="R22" s="190">
        <f>+R21+R16</f>
        <v>1132</v>
      </c>
      <c r="S22" s="190"/>
    </row>
    <row r="23" ht="15">
      <c r="Q23" s="18"/>
    </row>
  </sheetData>
  <sheetProtection/>
  <mergeCells count="22">
    <mergeCell ref="R12:S12"/>
    <mergeCell ref="R13:S13"/>
    <mergeCell ref="R14:S14"/>
    <mergeCell ref="R15:S15"/>
    <mergeCell ref="R10:S11"/>
    <mergeCell ref="E1:S1"/>
    <mergeCell ref="R2:S9"/>
    <mergeCell ref="A1:A10"/>
    <mergeCell ref="B1:B10"/>
    <mergeCell ref="E2:Q9"/>
    <mergeCell ref="E10:Q10"/>
    <mergeCell ref="C1:C11"/>
    <mergeCell ref="D1:D10"/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57421875" style="0" bestFit="1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33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1"/>
    </row>
    <row r="3" spans="1:30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4"/>
    </row>
    <row r="4" spans="1:30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4"/>
    </row>
    <row r="5" spans="1:30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</row>
    <row r="6" spans="1:30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4"/>
    </row>
    <row r="7" spans="1:30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</row>
    <row r="8" spans="1:30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4"/>
    </row>
    <row r="9" spans="1:30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7"/>
    </row>
    <row r="10" spans="1:30" ht="57.75" customHeight="1" thickBot="1">
      <c r="A10" s="173"/>
      <c r="B10" s="167"/>
      <c r="C10" s="166"/>
      <c r="D10" s="181"/>
      <c r="E10" s="169" t="s">
        <v>34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8" t="s">
        <v>35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</row>
    <row r="11" spans="1:30" ht="33.75" thickBot="1">
      <c r="A11" s="72"/>
      <c r="B11" s="72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102</v>
      </c>
      <c r="B12" s="75" t="s">
        <v>103</v>
      </c>
      <c r="C12" s="75"/>
      <c r="D12" s="75"/>
      <c r="E12" s="85">
        <f>VLOOKUP($B12,'[4]NUM4'!$G$2:$T$144,2,FALSE)</f>
        <v>3</v>
      </c>
      <c r="F12" s="79">
        <f>VLOOKUP($B12,'[4]NUM4'!$G$2:$T$144,3,FALSE)</f>
        <v>0</v>
      </c>
      <c r="G12" s="79">
        <f>VLOOKUP($B12,'[4]NUM4'!$G$2:$T$144,4,FALSE)</f>
        <v>1</v>
      </c>
      <c r="H12" s="79">
        <f>VLOOKUP($B12,'[4]NUM4'!$G$2:$T$144,5,FALSE)</f>
        <v>0</v>
      </c>
      <c r="I12" s="79">
        <f>VLOOKUP($B12,'[4]NUM4'!$G$2:$T$144,6,FALSE)</f>
        <v>0</v>
      </c>
      <c r="J12" s="79">
        <f>VLOOKUP($B12,'[4]NUM4'!$G$2:$T$144,7,FALSE)</f>
        <v>1</v>
      </c>
      <c r="K12" s="79">
        <f>VLOOKUP($B12,'[4]NUM4'!$G$2:$T$144,8,FALSE)</f>
        <v>0</v>
      </c>
      <c r="L12" s="79">
        <f>VLOOKUP($B12,'[4]NUM4'!$G$2:$T$144,9,FALSE)</f>
        <v>2</v>
      </c>
      <c r="M12" s="79">
        <f>VLOOKUP($B12,'[4]NUM4'!$G$2:$T$144,10,FALSE)</f>
        <v>1</v>
      </c>
      <c r="N12" s="79">
        <f>VLOOKUP($B12,'[4]NUM4'!$G$2:$T$144,11,FALSE)</f>
        <v>0</v>
      </c>
      <c r="O12" s="79">
        <f>VLOOKUP($B12,'[4]NUM4'!$G$2:$T$144,12,FALSE)</f>
        <v>0</v>
      </c>
      <c r="P12" s="79">
        <f>VLOOKUP($B12,'[4]NUM4'!$G$2:$T$144,13,FALSE)</f>
        <v>2</v>
      </c>
      <c r="Q12" s="7">
        <f>SUM(E12:P12)</f>
        <v>10</v>
      </c>
      <c r="R12">
        <f>VLOOKUP($B12,'[4]DEN4'!$G$2:$T$144,2,FALSE)</f>
        <v>5</v>
      </c>
      <c r="S12">
        <f>VLOOKUP($B12,'[4]DEN4'!$G$2:$T$144,3,FALSE)</f>
        <v>0</v>
      </c>
      <c r="T12">
        <f>VLOOKUP($B12,'[4]DEN4'!$G$2:$T$144,4,FALSE)</f>
        <v>1</v>
      </c>
      <c r="U12">
        <f>VLOOKUP($B12,'[4]DEN4'!$G$2:$T$144,5,FALSE)</f>
        <v>0</v>
      </c>
      <c r="V12">
        <f>VLOOKUP($B12,'[4]DEN4'!$G$2:$T$144,6,FALSE)</f>
        <v>2</v>
      </c>
      <c r="W12">
        <f>VLOOKUP($B12,'[4]DEN4'!$G$2:$T$144,7,FALSE)</f>
        <v>1</v>
      </c>
      <c r="X12">
        <f>VLOOKUP($B12,'[4]DEN4'!$G$2:$T$144,8,FALSE)</f>
        <v>0</v>
      </c>
      <c r="Y12">
        <f>VLOOKUP($B12,'[4]DEN4'!$G$2:$T$144,9,FALSE)</f>
        <v>3</v>
      </c>
      <c r="Z12" s="74">
        <f>VLOOKUP($B12,'[4]DEN4'!$G$2:$T$144,10,FALSE)</f>
        <v>2</v>
      </c>
      <c r="AA12" s="74">
        <f>VLOOKUP($B12,'[4]DEN4'!$G$2:$T$144,11,FALSE)</f>
        <v>0</v>
      </c>
      <c r="AB12" s="74">
        <f>VLOOKUP($B12,'[4]DEN4'!$G$2:$T$144,12,FALSE)</f>
        <v>1</v>
      </c>
      <c r="AC12" s="79">
        <f>VLOOKUP($B12,'[4]DEN4'!$G$2:$T$144,13,FALSE)</f>
        <v>2</v>
      </c>
      <c r="AD12" s="7">
        <f aca="true" t="shared" si="0" ref="AD12:AD20">SUM(R12:AC12)</f>
        <v>17</v>
      </c>
    </row>
    <row r="13" spans="1:30" s="74" customFormat="1" ht="15.75" customHeight="1" thickBot="1">
      <c r="A13" s="1" t="s">
        <v>102</v>
      </c>
      <c r="B13" s="75" t="s">
        <v>104</v>
      </c>
      <c r="C13" s="75"/>
      <c r="D13" s="75"/>
      <c r="E13" s="85">
        <f>VLOOKUP($B13,'[4]NUM4'!$G$2:$T$144,2,FALSE)</f>
        <v>0</v>
      </c>
      <c r="F13" s="79">
        <f>VLOOKUP($B13,'[4]NUM4'!$G$2:$T$144,3,FALSE)</f>
        <v>0</v>
      </c>
      <c r="G13" s="79">
        <f>VLOOKUP($B13,'[4]NUM4'!$G$2:$T$144,4,FALSE)</f>
        <v>2</v>
      </c>
      <c r="H13" s="79">
        <f>VLOOKUP($B13,'[4]NUM4'!$G$2:$T$144,5,FALSE)</f>
        <v>0</v>
      </c>
      <c r="I13" s="79">
        <f>VLOOKUP($B13,'[4]NUM4'!$G$2:$T$144,6,FALSE)</f>
        <v>1</v>
      </c>
      <c r="J13" s="79">
        <f>VLOOKUP($B13,'[4]NUM4'!$G$2:$T$144,7,FALSE)</f>
        <v>4</v>
      </c>
      <c r="K13" s="79">
        <f>VLOOKUP($B13,'[4]NUM4'!$G$2:$T$144,8,FALSE)</f>
        <v>1</v>
      </c>
      <c r="L13" s="79">
        <f>VLOOKUP($B13,'[4]NUM4'!$G$2:$T$144,9,FALSE)</f>
        <v>0</v>
      </c>
      <c r="M13" s="79">
        <f>VLOOKUP($B13,'[4]NUM4'!$G$2:$T$144,10,FALSE)</f>
        <v>0</v>
      </c>
      <c r="N13" s="79">
        <f>VLOOKUP($B13,'[4]NUM4'!$G$2:$T$144,11,FALSE)</f>
        <v>0</v>
      </c>
      <c r="O13" s="79">
        <f>VLOOKUP($B13,'[4]NUM4'!$G$2:$T$144,12,FALSE)</f>
        <v>0</v>
      </c>
      <c r="P13" s="79">
        <f>VLOOKUP($B13,'[4]NUM4'!$G$2:$T$144,13,FALSE)</f>
        <v>0</v>
      </c>
      <c r="Q13" s="7">
        <f>SUM(E13:P13)</f>
        <v>8</v>
      </c>
      <c r="R13">
        <f>VLOOKUP($B13,'[4]DEN4'!$G$2:$T$144,2,FALSE)</f>
        <v>1</v>
      </c>
      <c r="S13">
        <f>VLOOKUP($B13,'[4]DEN4'!$G$2:$T$144,3,FALSE)</f>
        <v>0</v>
      </c>
      <c r="T13">
        <f>VLOOKUP($B13,'[4]DEN4'!$G$2:$T$144,4,FALSE)</f>
        <v>2</v>
      </c>
      <c r="U13">
        <f>VLOOKUP($B13,'[4]DEN4'!$G$2:$T$144,5,FALSE)</f>
        <v>0</v>
      </c>
      <c r="V13">
        <f>VLOOKUP($B13,'[4]DEN4'!$G$2:$T$144,6,FALSE)</f>
        <v>1</v>
      </c>
      <c r="W13">
        <f>VLOOKUP($B13,'[4]DEN4'!$G$2:$T$144,7,FALSE)</f>
        <v>4</v>
      </c>
      <c r="X13">
        <f>VLOOKUP($B13,'[4]DEN4'!$G$2:$T$144,8,FALSE)</f>
        <v>1</v>
      </c>
      <c r="Y13">
        <f>VLOOKUP($B13,'[4]DEN4'!$G$2:$T$144,9,FALSE)</f>
        <v>0</v>
      </c>
      <c r="Z13" s="74">
        <f>VLOOKUP($B13,'[4]DEN4'!$G$2:$T$144,10,FALSE)</f>
        <v>1</v>
      </c>
      <c r="AA13" s="74">
        <f>VLOOKUP($B13,'[4]DEN4'!$G$2:$T$144,11,FALSE)</f>
        <v>0</v>
      </c>
      <c r="AB13" s="74">
        <f>VLOOKUP($B13,'[4]DEN4'!$G$2:$T$144,12,FALSE)</f>
        <v>1</v>
      </c>
      <c r="AC13" s="79">
        <f>VLOOKUP($B13,'[4]DEN4'!$G$2:$T$144,13,FALSE)</f>
        <v>1</v>
      </c>
      <c r="AD13" s="7">
        <f t="shared" si="0"/>
        <v>12</v>
      </c>
    </row>
    <row r="14" spans="1:30" s="74" customFormat="1" ht="15.75" customHeight="1" thickBot="1">
      <c r="A14" s="1" t="s">
        <v>102</v>
      </c>
      <c r="B14" s="75" t="s">
        <v>105</v>
      </c>
      <c r="C14" s="75"/>
      <c r="D14" s="75"/>
      <c r="E14" s="85">
        <f>VLOOKUP($B14,'[4]NUM4'!$G$2:$T$144,2,FALSE)</f>
        <v>1</v>
      </c>
      <c r="F14" s="79">
        <f>VLOOKUP($B14,'[4]NUM4'!$G$2:$T$144,3,FALSE)</f>
        <v>0</v>
      </c>
      <c r="G14" s="79">
        <f>VLOOKUP($B14,'[4]NUM4'!$G$2:$T$144,4,FALSE)</f>
        <v>1</v>
      </c>
      <c r="H14" s="79">
        <f>VLOOKUP($B14,'[4]NUM4'!$G$2:$T$144,5,FALSE)</f>
        <v>0</v>
      </c>
      <c r="I14" s="79">
        <f>VLOOKUP($B14,'[4]NUM4'!$G$2:$T$144,6,FALSE)</f>
        <v>2</v>
      </c>
      <c r="J14" s="79">
        <f>VLOOKUP($B14,'[4]NUM4'!$G$2:$T$144,7,FALSE)</f>
        <v>2</v>
      </c>
      <c r="K14" s="79">
        <f>VLOOKUP($B14,'[4]NUM4'!$G$2:$T$144,8,FALSE)</f>
        <v>0</v>
      </c>
      <c r="L14" s="79">
        <f>VLOOKUP($B14,'[4]NUM4'!$G$2:$T$144,9,FALSE)</f>
        <v>0</v>
      </c>
      <c r="M14" s="79">
        <f>VLOOKUP($B14,'[4]NUM4'!$G$2:$T$144,10,FALSE)</f>
        <v>0</v>
      </c>
      <c r="N14" s="79">
        <f>VLOOKUP($B14,'[4]NUM4'!$G$2:$T$144,11,FALSE)</f>
        <v>0</v>
      </c>
      <c r="O14" s="79">
        <f>VLOOKUP($B14,'[4]NUM4'!$G$2:$T$144,12,FALSE)</f>
        <v>2</v>
      </c>
      <c r="P14" s="79">
        <f>VLOOKUP($B14,'[4]NUM4'!$G$2:$T$144,13,FALSE)</f>
        <v>0</v>
      </c>
      <c r="Q14" s="7">
        <f>SUM(E14:P14)</f>
        <v>8</v>
      </c>
      <c r="R14">
        <f>VLOOKUP($B14,'[4]DEN4'!$G$2:$T$144,2,FALSE)</f>
        <v>2</v>
      </c>
      <c r="S14">
        <f>VLOOKUP($B14,'[4]DEN4'!$G$2:$T$144,3,FALSE)</f>
        <v>0</v>
      </c>
      <c r="T14">
        <f>VLOOKUP($B14,'[4]DEN4'!$G$2:$T$144,4,FALSE)</f>
        <v>1</v>
      </c>
      <c r="U14">
        <f>VLOOKUP($B14,'[4]DEN4'!$G$2:$T$144,5,FALSE)</f>
        <v>1</v>
      </c>
      <c r="V14">
        <f>VLOOKUP($B14,'[4]DEN4'!$G$2:$T$144,6,FALSE)</f>
        <v>3</v>
      </c>
      <c r="W14">
        <f>VLOOKUP($B14,'[4]DEN4'!$G$2:$T$144,7,FALSE)</f>
        <v>3</v>
      </c>
      <c r="X14">
        <f>VLOOKUP($B14,'[4]DEN4'!$G$2:$T$144,8,FALSE)</f>
        <v>0</v>
      </c>
      <c r="Y14">
        <f>VLOOKUP($B14,'[4]DEN4'!$G$2:$T$144,9,FALSE)</f>
        <v>0</v>
      </c>
      <c r="Z14" s="74">
        <f>VLOOKUP($B14,'[4]DEN4'!$G$2:$T$144,10,FALSE)</f>
        <v>0</v>
      </c>
      <c r="AA14" s="74">
        <f>VLOOKUP($B14,'[4]DEN4'!$G$2:$T$144,11,FALSE)</f>
        <v>0</v>
      </c>
      <c r="AB14" s="74">
        <f>VLOOKUP($B14,'[4]DEN4'!$G$2:$T$144,12,FALSE)</f>
        <v>2</v>
      </c>
      <c r="AC14" s="79">
        <f>VLOOKUP($B14,'[4]DEN4'!$G$2:$T$144,13,FALSE)</f>
        <v>0</v>
      </c>
      <c r="AD14" s="7">
        <f t="shared" si="0"/>
        <v>12</v>
      </c>
    </row>
    <row r="15" spans="1:30" s="74" customFormat="1" ht="15.75" customHeight="1" thickBot="1">
      <c r="A15" s="1" t="s">
        <v>102</v>
      </c>
      <c r="B15" s="75" t="s">
        <v>106</v>
      </c>
      <c r="C15" s="75"/>
      <c r="D15" s="75"/>
      <c r="E15" s="85">
        <f>VLOOKUP($B15,'[4]NUM4'!$G$2:$T$144,2,FALSE)</f>
        <v>1</v>
      </c>
      <c r="F15" s="79">
        <f>VLOOKUP($B15,'[4]NUM4'!$G$2:$T$144,3,FALSE)</f>
        <v>0</v>
      </c>
      <c r="G15" s="79">
        <f>VLOOKUP($B15,'[4]NUM4'!$G$2:$T$144,4,FALSE)</f>
        <v>1</v>
      </c>
      <c r="H15" s="79">
        <f>VLOOKUP($B15,'[4]NUM4'!$G$2:$T$144,5,FALSE)</f>
        <v>0</v>
      </c>
      <c r="I15" s="79">
        <f>VLOOKUP($B15,'[4]NUM4'!$G$2:$T$144,6,FALSE)</f>
        <v>0</v>
      </c>
      <c r="J15" s="79">
        <f>VLOOKUP($B15,'[4]NUM4'!$G$2:$T$144,7,FALSE)</f>
        <v>0</v>
      </c>
      <c r="K15" s="79">
        <f>VLOOKUP($B15,'[4]NUM4'!$G$2:$T$144,8,FALSE)</f>
        <v>0</v>
      </c>
      <c r="L15" s="79">
        <f>VLOOKUP($B15,'[4]NUM4'!$G$2:$T$144,9,FALSE)</f>
        <v>0</v>
      </c>
      <c r="M15" s="79">
        <f>VLOOKUP($B15,'[4]NUM4'!$G$2:$T$144,10,FALSE)</f>
        <v>0</v>
      </c>
      <c r="N15" s="79">
        <f>VLOOKUP($B15,'[4]NUM4'!$G$2:$T$144,11,FALSE)</f>
        <v>0</v>
      </c>
      <c r="O15" s="79">
        <f>VLOOKUP($B15,'[4]NUM4'!$G$2:$T$144,12,FALSE)</f>
        <v>0</v>
      </c>
      <c r="P15" s="79">
        <f>VLOOKUP($B15,'[4]NUM4'!$G$2:$T$144,13,FALSE)</f>
        <v>0</v>
      </c>
      <c r="Q15" s="7">
        <f>SUM(E15:P15)</f>
        <v>2</v>
      </c>
      <c r="R15">
        <f>VLOOKUP($B15,'[4]DEN4'!$G$2:$T$144,2,FALSE)</f>
        <v>1</v>
      </c>
      <c r="S15">
        <f>VLOOKUP($B15,'[4]DEN4'!$G$2:$T$144,3,FALSE)</f>
        <v>1</v>
      </c>
      <c r="T15">
        <f>VLOOKUP($B15,'[4]DEN4'!$G$2:$T$144,4,FALSE)</f>
        <v>1</v>
      </c>
      <c r="U15">
        <f>VLOOKUP($B15,'[4]DEN4'!$G$2:$T$144,5,FALSE)</f>
        <v>0</v>
      </c>
      <c r="V15">
        <f>VLOOKUP($B15,'[4]DEN4'!$G$2:$T$144,6,FALSE)</f>
        <v>2</v>
      </c>
      <c r="W15">
        <f>VLOOKUP($B15,'[4]DEN4'!$G$2:$T$144,7,FALSE)</f>
        <v>0</v>
      </c>
      <c r="X15">
        <f>VLOOKUP($B15,'[4]DEN4'!$G$2:$T$144,8,FALSE)</f>
        <v>0</v>
      </c>
      <c r="Y15">
        <f>VLOOKUP($B15,'[4]DEN4'!$G$2:$T$144,9,FALSE)</f>
        <v>0</v>
      </c>
      <c r="Z15" s="74">
        <f>VLOOKUP($B15,'[4]DEN4'!$G$2:$T$144,10,FALSE)</f>
        <v>1</v>
      </c>
      <c r="AA15" s="74">
        <f>VLOOKUP($B15,'[4]DEN4'!$G$2:$T$144,11,FALSE)</f>
        <v>0</v>
      </c>
      <c r="AB15" s="74">
        <f>VLOOKUP($B15,'[4]DEN4'!$G$2:$T$144,12,FALSE)</f>
        <v>1</v>
      </c>
      <c r="AC15" s="79">
        <f>VLOOKUP($B15,'[4]DEN4'!$G$2:$T$144,13,FALSE)</f>
        <v>0</v>
      </c>
      <c r="AD15" s="7">
        <f t="shared" si="0"/>
        <v>7</v>
      </c>
    </row>
    <row r="16" spans="1:31" s="82" customFormat="1" ht="15.75" customHeight="1" thickBot="1">
      <c r="A16" s="163" t="s">
        <v>112</v>
      </c>
      <c r="B16" s="164"/>
      <c r="C16" s="45">
        <f>+D16/'Meta Corte Muni'!J56</f>
        <v>0.7291666666666666</v>
      </c>
      <c r="D16" s="20">
        <f>+Q16/AD16</f>
        <v>0.5833333333333334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5</v>
      </c>
      <c r="H16" s="84">
        <f t="shared" si="1"/>
        <v>0</v>
      </c>
      <c r="I16" s="84">
        <f t="shared" si="1"/>
        <v>3</v>
      </c>
      <c r="J16" s="84">
        <f t="shared" si="1"/>
        <v>7</v>
      </c>
      <c r="K16" s="84">
        <f t="shared" si="1"/>
        <v>1</v>
      </c>
      <c r="L16" s="84">
        <f t="shared" si="1"/>
        <v>2</v>
      </c>
      <c r="M16" s="84">
        <f t="shared" si="1"/>
        <v>1</v>
      </c>
      <c r="N16" s="84">
        <f t="shared" si="1"/>
        <v>0</v>
      </c>
      <c r="O16" s="84">
        <f t="shared" si="1"/>
        <v>2</v>
      </c>
      <c r="P16" s="84">
        <f t="shared" si="1"/>
        <v>2</v>
      </c>
      <c r="Q16" s="15">
        <f t="shared" si="1"/>
        <v>28</v>
      </c>
      <c r="R16" s="86">
        <f t="shared" si="1"/>
        <v>9</v>
      </c>
      <c r="S16" s="86">
        <f t="shared" si="1"/>
        <v>1</v>
      </c>
      <c r="T16" s="84">
        <f t="shared" si="1"/>
        <v>5</v>
      </c>
      <c r="U16" s="84">
        <f t="shared" si="1"/>
        <v>1</v>
      </c>
      <c r="V16" s="84">
        <f t="shared" si="1"/>
        <v>8</v>
      </c>
      <c r="W16" s="84">
        <f t="shared" si="1"/>
        <v>8</v>
      </c>
      <c r="X16" s="84">
        <f t="shared" si="1"/>
        <v>1</v>
      </c>
      <c r="Y16" s="84">
        <f t="shared" si="1"/>
        <v>3</v>
      </c>
      <c r="Z16" s="84">
        <f t="shared" si="1"/>
        <v>4</v>
      </c>
      <c r="AA16" s="84">
        <f t="shared" si="1"/>
        <v>0</v>
      </c>
      <c r="AB16" s="84">
        <f t="shared" si="1"/>
        <v>5</v>
      </c>
      <c r="AC16" s="84">
        <f t="shared" si="1"/>
        <v>3</v>
      </c>
      <c r="AD16" s="15">
        <f t="shared" si="1"/>
        <v>48</v>
      </c>
      <c r="AE16" s="89"/>
    </row>
    <row r="17" spans="1:30" s="74" customFormat="1" ht="13.5" thickBot="1">
      <c r="A17" s="1" t="s">
        <v>107</v>
      </c>
      <c r="B17" s="75" t="s">
        <v>108</v>
      </c>
      <c r="C17" s="75"/>
      <c r="D17" s="75"/>
      <c r="E17" s="85">
        <f>VLOOKUP($B17,'[4]NUM4'!$G$2:$T$144,2,FALSE)</f>
        <v>1</v>
      </c>
      <c r="F17" s="79">
        <f>VLOOKUP($B17,'[4]NUM4'!$G$2:$T$144,3,FALSE)</f>
        <v>4</v>
      </c>
      <c r="G17" s="79">
        <f>VLOOKUP($B17,'[4]NUM4'!$G$2:$T$144,4,FALSE)</f>
        <v>3</v>
      </c>
      <c r="H17" s="79">
        <f>VLOOKUP($B17,'[4]NUM4'!$G$2:$T$144,5,FALSE)</f>
        <v>1</v>
      </c>
      <c r="I17" s="79">
        <f>VLOOKUP($B17,'[4]NUM4'!$G$2:$T$144,6,FALSE)</f>
        <v>1</v>
      </c>
      <c r="J17" s="79">
        <f>VLOOKUP($B17,'[4]NUM4'!$G$2:$T$144,7,FALSE)</f>
        <v>1</v>
      </c>
      <c r="K17" s="79">
        <f>VLOOKUP($B17,'[4]NUM4'!$G$2:$T$144,8,FALSE)</f>
        <v>1</v>
      </c>
      <c r="L17" s="79">
        <f>VLOOKUP($B17,'[4]NUM4'!$G$2:$T$144,9,FALSE)</f>
        <v>3</v>
      </c>
      <c r="M17" s="79">
        <f>VLOOKUP($B17,'[4]NUM4'!$G$2:$T$144,10,FALSE)</f>
        <v>1</v>
      </c>
      <c r="N17" s="79">
        <f>VLOOKUP($B17,'[4]NUM4'!$G$2:$T$144,11,FALSE)</f>
        <v>1</v>
      </c>
      <c r="O17" s="79">
        <f>VLOOKUP($B17,'[4]NUM4'!$G$2:$T$144,12,FALSE)</f>
        <v>3</v>
      </c>
      <c r="P17" s="79">
        <f>VLOOKUP($B17,'[4]NUM4'!$G$2:$T$144,13,FALSE)</f>
        <v>6</v>
      </c>
      <c r="Q17" s="7">
        <f>SUM(E17:P17)</f>
        <v>26</v>
      </c>
      <c r="R17" s="85">
        <f>VLOOKUP($B17,'[4]DEN4'!$G$2:$T$144,2,FALSE)</f>
        <v>1</v>
      </c>
      <c r="S17" s="79">
        <f>VLOOKUP($B17,'[4]DEN4'!$G$2:$T$144,3,FALSE)</f>
        <v>4</v>
      </c>
      <c r="T17" s="79">
        <f>VLOOKUP($B17,'[4]DEN4'!$G$2:$T$144,4,FALSE)</f>
        <v>3</v>
      </c>
      <c r="U17" s="79">
        <f>VLOOKUP($B17,'[4]DEN4'!$G$2:$T$144,5,FALSE)</f>
        <v>1</v>
      </c>
      <c r="V17" s="79">
        <f>VLOOKUP($B17,'[4]DEN4'!$G$2:$T$144,6,FALSE)</f>
        <v>2</v>
      </c>
      <c r="W17" s="79">
        <f>VLOOKUP($B17,'[4]DEN4'!$G$2:$T$144,7,FALSE)</f>
        <v>2</v>
      </c>
      <c r="X17" s="79">
        <f>VLOOKUP($B17,'[4]DEN4'!$G$2:$T$144,8,FALSE)</f>
        <v>1</v>
      </c>
      <c r="Y17" s="79">
        <f>VLOOKUP($B17,'[4]DEN4'!$G$2:$T$144,9,FALSE)</f>
        <v>3</v>
      </c>
      <c r="Z17" s="79">
        <f>VLOOKUP($B17,'[4]DEN4'!$G$2:$T$144,10,FALSE)</f>
        <v>1</v>
      </c>
      <c r="AA17" s="79">
        <f>VLOOKUP($B17,'[4]DEN4'!$G$2:$T$144,11,FALSE)</f>
        <v>1</v>
      </c>
      <c r="AB17" s="79">
        <f>VLOOKUP($B17,'[4]DEN4'!$G$2:$T$144,12,FALSE)</f>
        <v>3</v>
      </c>
      <c r="AC17" s="79">
        <f>VLOOKUP($B17,'[4]DEN4'!$G$2:$T$144,13,FALSE)</f>
        <v>7</v>
      </c>
      <c r="AD17" s="7">
        <f t="shared" si="0"/>
        <v>29</v>
      </c>
    </row>
    <row r="18" spans="1:30" s="74" customFormat="1" ht="13.5" thickBot="1">
      <c r="A18" s="1" t="s">
        <v>107</v>
      </c>
      <c r="B18" s="75" t="s">
        <v>109</v>
      </c>
      <c r="C18" s="75"/>
      <c r="D18" s="75"/>
      <c r="E18" s="85">
        <f>VLOOKUP($B18,'[4]NUM4'!$G$2:$T$144,2,FALSE)</f>
        <v>0</v>
      </c>
      <c r="F18" s="79">
        <f>VLOOKUP($B18,'[4]NUM4'!$G$2:$T$144,3,FALSE)</f>
        <v>1</v>
      </c>
      <c r="G18" s="79">
        <f>VLOOKUP($B18,'[4]NUM4'!$G$2:$T$144,4,FALSE)</f>
        <v>1</v>
      </c>
      <c r="H18" s="79">
        <f>VLOOKUP($B18,'[4]NUM4'!$G$2:$T$144,5,FALSE)</f>
        <v>1</v>
      </c>
      <c r="I18" s="79">
        <f>VLOOKUP($B18,'[4]NUM4'!$G$2:$T$144,6,FALSE)</f>
        <v>1</v>
      </c>
      <c r="J18" s="79">
        <f>VLOOKUP($B18,'[4]NUM4'!$G$2:$T$144,7,FALSE)</f>
        <v>1</v>
      </c>
      <c r="K18" s="79">
        <f>VLOOKUP($B18,'[4]NUM4'!$G$2:$T$144,8,FALSE)</f>
        <v>1</v>
      </c>
      <c r="L18" s="79">
        <f>VLOOKUP($B18,'[4]NUM4'!$G$2:$T$144,9,FALSE)</f>
        <v>0</v>
      </c>
      <c r="M18" s="79">
        <f>VLOOKUP($B18,'[4]NUM4'!$G$2:$T$144,10,FALSE)</f>
        <v>1</v>
      </c>
      <c r="N18" s="79">
        <f>VLOOKUP($B18,'[4]NUM4'!$G$2:$T$144,11,FALSE)</f>
        <v>1</v>
      </c>
      <c r="O18" s="79">
        <f>VLOOKUP($B18,'[4]NUM4'!$G$2:$T$144,12,FALSE)</f>
        <v>0</v>
      </c>
      <c r="P18" s="79">
        <f>VLOOKUP($B18,'[4]NUM4'!$G$2:$T$144,13,FALSE)</f>
        <v>0</v>
      </c>
      <c r="Q18" s="7">
        <f>SUM(E18:P18)</f>
        <v>8</v>
      </c>
      <c r="R18" s="85">
        <f>VLOOKUP($B18,'[4]DEN4'!$G$2:$T$144,2,FALSE)</f>
        <v>0</v>
      </c>
      <c r="S18" s="79">
        <f>VLOOKUP($B18,'[4]DEN4'!$G$2:$T$144,3,FALSE)</f>
        <v>2</v>
      </c>
      <c r="T18" s="79">
        <f>VLOOKUP($B18,'[4]DEN4'!$G$2:$T$144,4,FALSE)</f>
        <v>1</v>
      </c>
      <c r="U18" s="79">
        <f>VLOOKUP($B18,'[4]DEN4'!$G$2:$T$144,5,FALSE)</f>
        <v>1</v>
      </c>
      <c r="V18" s="79">
        <f>VLOOKUP($B18,'[4]DEN4'!$G$2:$T$144,6,FALSE)</f>
        <v>1</v>
      </c>
      <c r="W18" s="79">
        <f>VLOOKUP($B18,'[4]DEN4'!$G$2:$T$144,7,FALSE)</f>
        <v>1</v>
      </c>
      <c r="X18" s="79">
        <f>VLOOKUP($B18,'[4]DEN4'!$G$2:$T$144,8,FALSE)</f>
        <v>1</v>
      </c>
      <c r="Y18" s="79">
        <f>VLOOKUP($B18,'[4]DEN4'!$G$2:$T$144,9,FALSE)</f>
        <v>0</v>
      </c>
      <c r="Z18" s="79">
        <f>VLOOKUP($B18,'[4]DEN4'!$G$2:$T$144,10,FALSE)</f>
        <v>1</v>
      </c>
      <c r="AA18" s="79">
        <f>VLOOKUP($B18,'[4]DEN4'!$G$2:$T$144,11,FALSE)</f>
        <v>2</v>
      </c>
      <c r="AB18" s="79">
        <f>VLOOKUP($B18,'[4]DEN4'!$G$2:$T$144,12,FALSE)</f>
        <v>0</v>
      </c>
      <c r="AC18" s="79">
        <f>VLOOKUP($B18,'[4]DEN4'!$G$2:$T$144,13,FALSE)</f>
        <v>0</v>
      </c>
      <c r="AD18" s="7">
        <f t="shared" si="0"/>
        <v>10</v>
      </c>
    </row>
    <row r="19" spans="1:30" s="74" customFormat="1" ht="13.5" thickBot="1">
      <c r="A19" s="1" t="s">
        <v>107</v>
      </c>
      <c r="B19" s="75" t="s">
        <v>110</v>
      </c>
      <c r="C19" s="75"/>
      <c r="D19" s="75"/>
      <c r="E19" s="85">
        <f>VLOOKUP($B19,'[4]NUM4'!$G$2:$T$144,2,FALSE)</f>
        <v>0</v>
      </c>
      <c r="F19" s="79">
        <f>VLOOKUP($B19,'[4]NUM4'!$G$2:$T$144,3,FALSE)</f>
        <v>1</v>
      </c>
      <c r="G19" s="79">
        <f>VLOOKUP($B19,'[4]NUM4'!$G$2:$T$144,4,FALSE)</f>
        <v>1</v>
      </c>
      <c r="H19" s="79">
        <f>VLOOKUP($B19,'[4]NUM4'!$G$2:$T$144,5,FALSE)</f>
        <v>0</v>
      </c>
      <c r="I19" s="79">
        <f>VLOOKUP($B19,'[4]NUM4'!$G$2:$T$144,6,FALSE)</f>
        <v>1</v>
      </c>
      <c r="J19" s="79">
        <f>VLOOKUP($B19,'[4]NUM4'!$G$2:$T$144,7,FALSE)</f>
        <v>1</v>
      </c>
      <c r="K19" s="79">
        <f>VLOOKUP($B19,'[4]NUM4'!$G$2:$T$144,8,FALSE)</f>
        <v>1</v>
      </c>
      <c r="L19" s="79">
        <f>VLOOKUP($B19,'[4]NUM4'!$G$2:$T$144,9,FALSE)</f>
        <v>0</v>
      </c>
      <c r="M19" s="79">
        <f>VLOOKUP($B19,'[4]NUM4'!$G$2:$T$144,10,FALSE)</f>
        <v>0</v>
      </c>
      <c r="N19" s="79">
        <f>VLOOKUP($B19,'[4]NUM4'!$G$2:$T$144,11,FALSE)</f>
        <v>0</v>
      </c>
      <c r="O19" s="79">
        <f>VLOOKUP($B19,'[4]NUM4'!$G$2:$T$144,12,FALSE)</f>
        <v>1</v>
      </c>
      <c r="P19" s="79">
        <f>VLOOKUP($B19,'[4]NUM4'!$G$2:$T$144,13,FALSE)</f>
        <v>0</v>
      </c>
      <c r="Q19" s="7">
        <f>SUM(E19:P19)</f>
        <v>6</v>
      </c>
      <c r="R19" s="85">
        <f>VLOOKUP($B19,'[4]DEN4'!$G$2:$T$144,2,FALSE)</f>
        <v>0</v>
      </c>
      <c r="S19" s="79">
        <f>VLOOKUP($B19,'[4]DEN4'!$G$2:$T$144,3,FALSE)</f>
        <v>1</v>
      </c>
      <c r="T19" s="79">
        <f>VLOOKUP($B19,'[4]DEN4'!$G$2:$T$144,4,FALSE)</f>
        <v>1</v>
      </c>
      <c r="U19" s="79">
        <f>VLOOKUP($B19,'[4]DEN4'!$G$2:$T$144,5,FALSE)</f>
        <v>0</v>
      </c>
      <c r="V19" s="79">
        <f>VLOOKUP($B19,'[4]DEN4'!$G$2:$T$144,6,FALSE)</f>
        <v>1</v>
      </c>
      <c r="W19" s="79">
        <f>VLOOKUP($B19,'[4]DEN4'!$G$2:$T$144,7,FALSE)</f>
        <v>1</v>
      </c>
      <c r="X19" s="79">
        <f>VLOOKUP($B19,'[4]DEN4'!$G$2:$T$144,8,FALSE)</f>
        <v>1</v>
      </c>
      <c r="Y19" s="79">
        <f>VLOOKUP($B19,'[4]DEN4'!$G$2:$T$144,9,FALSE)</f>
        <v>1</v>
      </c>
      <c r="Z19" s="79">
        <f>VLOOKUP($B19,'[4]DEN4'!$G$2:$T$144,10,FALSE)</f>
        <v>0</v>
      </c>
      <c r="AA19" s="79">
        <f>VLOOKUP($B19,'[4]DEN4'!$G$2:$T$144,11,FALSE)</f>
        <v>0</v>
      </c>
      <c r="AB19" s="79">
        <f>VLOOKUP($B19,'[4]DEN4'!$G$2:$T$144,12,FALSE)</f>
        <v>1</v>
      </c>
      <c r="AC19" s="79">
        <f>VLOOKUP($B19,'[4]DEN4'!$G$2:$T$144,13,FALSE)</f>
        <v>0</v>
      </c>
      <c r="AD19" s="7">
        <f t="shared" si="0"/>
        <v>7</v>
      </c>
    </row>
    <row r="20" spans="1:30" s="74" customFormat="1" ht="13.5" thickBot="1">
      <c r="A20" s="1" t="s">
        <v>107</v>
      </c>
      <c r="B20" s="75" t="s">
        <v>111</v>
      </c>
      <c r="C20" s="75"/>
      <c r="D20" s="75"/>
      <c r="E20" s="85">
        <f>VLOOKUP($B20,'[4]NUM4'!$G$2:$T$144,2,FALSE)</f>
        <v>1</v>
      </c>
      <c r="F20" s="79">
        <f>VLOOKUP($B20,'[4]NUM4'!$G$2:$T$144,3,FALSE)</f>
        <v>0</v>
      </c>
      <c r="G20" s="79">
        <f>VLOOKUP($B20,'[4]NUM4'!$G$2:$T$144,4,FALSE)</f>
        <v>1</v>
      </c>
      <c r="H20" s="79">
        <f>VLOOKUP($B20,'[4]NUM4'!$G$2:$T$144,5,FALSE)</f>
        <v>1</v>
      </c>
      <c r="I20" s="79">
        <f>VLOOKUP($B20,'[4]NUM4'!$G$2:$T$144,6,FALSE)</f>
        <v>0</v>
      </c>
      <c r="J20" s="79">
        <f>VLOOKUP($B20,'[4]NUM4'!$G$2:$T$144,7,FALSE)</f>
        <v>0</v>
      </c>
      <c r="K20" s="79">
        <f>VLOOKUP($B20,'[4]NUM4'!$G$2:$T$144,8,FALSE)</f>
        <v>0</v>
      </c>
      <c r="L20" s="79">
        <f>VLOOKUP($B20,'[4]NUM4'!$G$2:$T$144,9,FALSE)</f>
        <v>1</v>
      </c>
      <c r="M20" s="79">
        <f>VLOOKUP($B20,'[4]NUM4'!$G$2:$T$144,10,FALSE)</f>
        <v>1</v>
      </c>
      <c r="N20" s="79">
        <f>VLOOKUP($B20,'[4]NUM4'!$G$2:$T$144,11,FALSE)</f>
        <v>0</v>
      </c>
      <c r="O20" s="79">
        <f>VLOOKUP($B20,'[4]NUM4'!$G$2:$T$144,12,FALSE)</f>
        <v>1</v>
      </c>
      <c r="P20" s="79">
        <f>VLOOKUP($B20,'[4]NUM4'!$G$2:$T$144,13,FALSE)</f>
        <v>1</v>
      </c>
      <c r="Q20" s="7">
        <f>SUM(E20:P20)</f>
        <v>7</v>
      </c>
      <c r="R20" s="85">
        <f>VLOOKUP($B20,'[4]DEN4'!$G$2:$T$144,2,FALSE)</f>
        <v>1</v>
      </c>
      <c r="S20" s="79">
        <f>VLOOKUP($B20,'[4]DEN4'!$G$2:$T$144,3,FALSE)</f>
        <v>0</v>
      </c>
      <c r="T20" s="79">
        <f>VLOOKUP($B20,'[4]DEN4'!$G$2:$T$144,4,FALSE)</f>
        <v>3</v>
      </c>
      <c r="U20" s="79">
        <f>VLOOKUP($B20,'[4]DEN4'!$G$2:$T$144,5,FALSE)</f>
        <v>1</v>
      </c>
      <c r="V20" s="79">
        <f>VLOOKUP($B20,'[4]DEN4'!$G$2:$T$144,6,FALSE)</f>
        <v>0</v>
      </c>
      <c r="W20" s="79">
        <f>VLOOKUP($B20,'[4]DEN4'!$G$2:$T$144,7,FALSE)</f>
        <v>0</v>
      </c>
      <c r="X20" s="79">
        <f>VLOOKUP($B20,'[4]DEN4'!$G$2:$T$144,8,FALSE)</f>
        <v>0</v>
      </c>
      <c r="Y20" s="79">
        <f>VLOOKUP($B20,'[4]DEN4'!$G$2:$T$144,9,FALSE)</f>
        <v>1</v>
      </c>
      <c r="Z20" s="79">
        <f>VLOOKUP($B20,'[4]DEN4'!$G$2:$T$144,10,FALSE)</f>
        <v>1</v>
      </c>
      <c r="AA20" s="79">
        <f>VLOOKUP($B20,'[4]DEN4'!$G$2:$T$144,11,FALSE)</f>
        <v>0</v>
      </c>
      <c r="AB20" s="79">
        <f>VLOOKUP($B20,'[4]DEN4'!$G$2:$T$144,12,FALSE)</f>
        <v>1</v>
      </c>
      <c r="AC20" s="79">
        <f>VLOOKUP($B20,'[4]DEN4'!$G$2:$T$144,13,FALSE)</f>
        <v>1</v>
      </c>
      <c r="AD20" s="7">
        <f t="shared" si="0"/>
        <v>9</v>
      </c>
    </row>
    <row r="21" spans="1:31" s="82" customFormat="1" ht="13.5" thickBot="1">
      <c r="A21" s="163" t="s">
        <v>113</v>
      </c>
      <c r="B21" s="164"/>
      <c r="C21" s="45">
        <f>+D21/'Meta Corte Muni'!J57</f>
        <v>1.042128603104213</v>
      </c>
      <c r="D21" s="20">
        <f>+Q21/AD21</f>
        <v>0.8545454545454545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6</v>
      </c>
      <c r="H21" s="15">
        <f t="shared" si="2"/>
        <v>3</v>
      </c>
      <c r="I21" s="15">
        <f t="shared" si="2"/>
        <v>3</v>
      </c>
      <c r="J21" s="15">
        <f t="shared" si="2"/>
        <v>3</v>
      </c>
      <c r="K21" s="15">
        <f t="shared" si="2"/>
        <v>3</v>
      </c>
      <c r="L21" s="15">
        <f t="shared" si="2"/>
        <v>4</v>
      </c>
      <c r="M21" s="15">
        <f t="shared" si="2"/>
        <v>3</v>
      </c>
      <c r="N21" s="15">
        <f t="shared" si="2"/>
        <v>2</v>
      </c>
      <c r="O21" s="15">
        <f t="shared" si="2"/>
        <v>5</v>
      </c>
      <c r="P21" s="15">
        <f t="shared" si="2"/>
        <v>7</v>
      </c>
      <c r="Q21" s="15">
        <f t="shared" si="2"/>
        <v>47</v>
      </c>
      <c r="R21" s="15">
        <f t="shared" si="2"/>
        <v>2</v>
      </c>
      <c r="S21" s="15">
        <f t="shared" si="2"/>
        <v>7</v>
      </c>
      <c r="T21" s="15">
        <f t="shared" si="2"/>
        <v>8</v>
      </c>
      <c r="U21" s="15">
        <f t="shared" si="2"/>
        <v>3</v>
      </c>
      <c r="V21" s="15">
        <f t="shared" si="2"/>
        <v>4</v>
      </c>
      <c r="W21" s="15">
        <f t="shared" si="2"/>
        <v>4</v>
      </c>
      <c r="X21" s="15">
        <f t="shared" si="2"/>
        <v>3</v>
      </c>
      <c r="Y21" s="15">
        <f t="shared" si="2"/>
        <v>5</v>
      </c>
      <c r="Z21" s="15">
        <f t="shared" si="2"/>
        <v>3</v>
      </c>
      <c r="AA21" s="15">
        <f t="shared" si="2"/>
        <v>3</v>
      </c>
      <c r="AB21" s="15">
        <f t="shared" si="2"/>
        <v>5</v>
      </c>
      <c r="AC21" s="15">
        <f t="shared" si="2"/>
        <v>8</v>
      </c>
      <c r="AD21" s="15">
        <f t="shared" si="2"/>
        <v>55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11</v>
      </c>
      <c r="H22" s="88">
        <f t="shared" si="3"/>
        <v>3</v>
      </c>
      <c r="I22" s="88">
        <f t="shared" si="3"/>
        <v>6</v>
      </c>
      <c r="J22" s="88">
        <f t="shared" si="3"/>
        <v>10</v>
      </c>
      <c r="K22" s="88">
        <f t="shared" si="3"/>
        <v>4</v>
      </c>
      <c r="L22" s="88">
        <f t="shared" si="3"/>
        <v>6</v>
      </c>
      <c r="M22" s="88">
        <f t="shared" si="3"/>
        <v>4</v>
      </c>
      <c r="N22" s="88">
        <f t="shared" si="3"/>
        <v>2</v>
      </c>
      <c r="O22" s="88">
        <f t="shared" si="3"/>
        <v>7</v>
      </c>
      <c r="P22" s="88">
        <f t="shared" si="3"/>
        <v>9</v>
      </c>
      <c r="Q22" s="88">
        <f t="shared" si="3"/>
        <v>75</v>
      </c>
      <c r="R22" s="88">
        <f t="shared" si="3"/>
        <v>11</v>
      </c>
      <c r="S22" s="88">
        <f t="shared" si="3"/>
        <v>8</v>
      </c>
      <c r="T22" s="88">
        <f t="shared" si="3"/>
        <v>13</v>
      </c>
      <c r="U22" s="88">
        <f t="shared" si="3"/>
        <v>4</v>
      </c>
      <c r="V22" s="88">
        <f t="shared" si="3"/>
        <v>12</v>
      </c>
      <c r="W22" s="88">
        <f t="shared" si="3"/>
        <v>12</v>
      </c>
      <c r="X22" s="88">
        <f t="shared" si="3"/>
        <v>4</v>
      </c>
      <c r="Y22" s="88">
        <f t="shared" si="3"/>
        <v>8</v>
      </c>
      <c r="Z22" s="88">
        <f t="shared" si="3"/>
        <v>7</v>
      </c>
      <c r="AA22" s="88">
        <f t="shared" si="3"/>
        <v>3</v>
      </c>
      <c r="AB22" s="88">
        <f t="shared" si="3"/>
        <v>10</v>
      </c>
      <c r="AC22" s="88">
        <f t="shared" si="3"/>
        <v>11</v>
      </c>
      <c r="AD22" s="88">
        <f t="shared" si="3"/>
        <v>103</v>
      </c>
      <c r="AE22" s="83"/>
    </row>
    <row r="23" ht="15">
      <c r="AD23" s="18"/>
    </row>
  </sheetData>
  <sheetProtection/>
  <mergeCells count="11">
    <mergeCell ref="C1:C11"/>
    <mergeCell ref="A16:B16"/>
    <mergeCell ref="A21:B21"/>
    <mergeCell ref="R10:AD10"/>
    <mergeCell ref="R2:AD9"/>
    <mergeCell ref="D1:D10"/>
    <mergeCell ref="E1:AD1"/>
    <mergeCell ref="A1:A10"/>
    <mergeCell ref="B1:B10"/>
    <mergeCell ref="E2:Q9"/>
    <mergeCell ref="E10:Q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</row>
    <row r="3" spans="1:19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</row>
    <row r="4" spans="1:19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</row>
    <row r="5" spans="1:19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</row>
    <row r="6" spans="1:19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</row>
    <row r="7" spans="1:19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</row>
    <row r="8" spans="1:19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</row>
    <row r="9" spans="1:19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</row>
    <row r="10" spans="1:19" ht="57.75" customHeight="1" thickBot="1">
      <c r="A10" s="173"/>
      <c r="B10" s="167"/>
      <c r="C10" s="166"/>
      <c r="D10" s="181"/>
      <c r="E10" s="169" t="s">
        <v>37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1" t="s">
        <v>126</v>
      </c>
      <c r="S10" s="201"/>
    </row>
    <row r="11" spans="1:19" ht="33.75" thickBot="1">
      <c r="A11" s="72"/>
      <c r="B11" s="72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202"/>
      <c r="S11" s="20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VLOOKUP($B12,'[4]NUM5'!$G$2:$T$144,2,FALSE)</f>
        <v>1</v>
      </c>
      <c r="F12" s="85">
        <f>VLOOKUP($B12,'[4]NUM5'!$G$2:$T$144,3,FALSE)</f>
        <v>2</v>
      </c>
      <c r="G12" s="77">
        <f>VLOOKUP($B12,'[4]NUM5'!$G$2:$T$144,4,FALSE)</f>
        <v>0</v>
      </c>
      <c r="H12" s="77">
        <f>VLOOKUP($B12,'[4]NUM5'!$G$2:$T$144,5,FALSE)</f>
        <v>0</v>
      </c>
      <c r="I12" s="77">
        <f>VLOOKUP($B12,'[4]NUM5'!$G$2:$T$144,6,FALSE)</f>
        <v>0</v>
      </c>
      <c r="J12" s="77">
        <f>VLOOKUP($B12,'[4]NUM5'!$G$2:$T$144,7,FALSE)</f>
        <v>70</v>
      </c>
      <c r="K12" s="77">
        <f>VLOOKUP($B12,'[4]NUM5'!$G$2:$T$144,8,FALSE)</f>
        <v>10</v>
      </c>
      <c r="L12" s="77">
        <f>VLOOKUP($B12,'[4]NUM5'!$G$2:$T$144,9,FALSE)</f>
        <v>8</v>
      </c>
      <c r="M12" s="77">
        <f>VLOOKUP($B12,'[4]NUM5'!$G$2:$T$144,10,FALSE)</f>
        <v>1</v>
      </c>
      <c r="N12" s="77">
        <f>VLOOKUP($B12,'[4]NUM5'!$G$2:$T$144,11,FALSE)</f>
        <v>3</v>
      </c>
      <c r="O12" s="77">
        <f>VLOOKUP($B12,'[4]NUM5'!$G$2:$T$144,12,FALSE)</f>
        <v>18</v>
      </c>
      <c r="P12" s="77">
        <f>VLOOKUP($B12,'[4]NUM5'!$G$2:$T$144,13,FALSE)</f>
        <v>9</v>
      </c>
      <c r="Q12" s="19">
        <f>SUM(E12:P12)</f>
        <v>122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VLOOKUP($B13,'[4]NUM5'!$G$2:$T$144,2,FALSE)</f>
        <v>0</v>
      </c>
      <c r="F13" s="85">
        <f>VLOOKUP($B13,'[4]NUM5'!$G$2:$T$144,3,FALSE)</f>
        <v>0</v>
      </c>
      <c r="G13" s="77">
        <f>VLOOKUP($B13,'[4]NUM5'!$G$2:$T$144,4,FALSE)</f>
        <v>0</v>
      </c>
      <c r="H13" s="77">
        <f>VLOOKUP($B13,'[4]NUM5'!$G$2:$T$144,5,FALSE)</f>
        <v>0</v>
      </c>
      <c r="I13" s="77">
        <f>VLOOKUP($B13,'[4]NUM5'!$G$2:$T$144,6,FALSE)</f>
        <v>0</v>
      </c>
      <c r="J13" s="77">
        <f>VLOOKUP($B13,'[4]NUM5'!$G$2:$T$144,7,FALSE)</f>
        <v>45</v>
      </c>
      <c r="K13" s="77">
        <f>VLOOKUP($B13,'[4]NUM5'!$G$2:$T$144,8,FALSE)</f>
        <v>4</v>
      </c>
      <c r="L13" s="77">
        <f>VLOOKUP($B13,'[4]NUM5'!$G$2:$T$144,9,FALSE)</f>
        <v>0</v>
      </c>
      <c r="M13" s="77">
        <f>VLOOKUP($B13,'[4]NUM5'!$G$2:$T$144,10,FALSE)</f>
        <v>0</v>
      </c>
      <c r="N13" s="77">
        <f>VLOOKUP($B13,'[4]NUM5'!$G$2:$T$144,11,FALSE)</f>
        <v>0</v>
      </c>
      <c r="O13" s="77">
        <f>VLOOKUP($B13,'[4]NUM5'!$G$2:$T$144,12,FALSE)</f>
        <v>0</v>
      </c>
      <c r="P13" s="77">
        <f>VLOOKUP($B13,'[4]NUM5'!$G$2:$T$144,13,FALSE)</f>
        <v>18</v>
      </c>
      <c r="Q13" s="19">
        <f>SUM(E13:P13)</f>
        <v>67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VLOOKUP($B14,'[4]NUM5'!$G$2:$T$144,2,FALSE)</f>
        <v>0</v>
      </c>
      <c r="F14" s="85">
        <f>VLOOKUP($B14,'[4]NUM5'!$G$2:$T$144,3,FALSE)</f>
        <v>0</v>
      </c>
      <c r="G14" s="77">
        <f>VLOOKUP($B14,'[4]NUM5'!$G$2:$T$144,4,FALSE)</f>
        <v>0</v>
      </c>
      <c r="H14" s="77">
        <f>VLOOKUP($B14,'[4]NUM5'!$G$2:$T$144,5,FALSE)</f>
        <v>0</v>
      </c>
      <c r="I14" s="77">
        <f>VLOOKUP($B14,'[4]NUM5'!$G$2:$T$144,6,FALSE)</f>
        <v>2</v>
      </c>
      <c r="J14" s="77">
        <f>VLOOKUP($B14,'[4]NUM5'!$G$2:$T$144,7,FALSE)</f>
        <v>20</v>
      </c>
      <c r="K14" s="77">
        <f>VLOOKUP($B14,'[4]NUM5'!$G$2:$T$144,8,FALSE)</f>
        <v>0</v>
      </c>
      <c r="L14" s="77">
        <f>VLOOKUP($B14,'[4]NUM5'!$G$2:$T$144,9,FALSE)</f>
        <v>0</v>
      </c>
      <c r="M14" s="77">
        <f>VLOOKUP($B14,'[4]NUM5'!$G$2:$T$144,10,FALSE)</f>
        <v>4</v>
      </c>
      <c r="N14" s="77">
        <f>VLOOKUP($B14,'[4]NUM5'!$G$2:$T$144,11,FALSE)</f>
        <v>1</v>
      </c>
      <c r="O14" s="77">
        <f>VLOOKUP($B14,'[4]NUM5'!$G$2:$T$144,12,FALSE)</f>
        <v>0</v>
      </c>
      <c r="P14" s="77">
        <f>VLOOKUP($B14,'[4]NUM5'!$G$2:$T$144,13,FALSE)</f>
        <v>0</v>
      </c>
      <c r="Q14" s="19">
        <f>SUM(E14:P14)</f>
        <v>27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VLOOKUP($B15,'[4]NUM5'!$G$2:$T$144,2,FALSE)</f>
        <v>0</v>
      </c>
      <c r="F15" s="85">
        <f>VLOOKUP($B15,'[4]NUM5'!$G$2:$T$144,3,FALSE)</f>
        <v>0</v>
      </c>
      <c r="G15" s="77">
        <f>VLOOKUP($B15,'[4]NUM5'!$G$2:$T$144,4,FALSE)</f>
        <v>0</v>
      </c>
      <c r="H15" s="77">
        <f>VLOOKUP($B15,'[4]NUM5'!$G$2:$T$144,5,FALSE)</f>
        <v>0</v>
      </c>
      <c r="I15" s="77">
        <f>VLOOKUP($B15,'[4]NUM5'!$G$2:$T$144,6,FALSE)</f>
        <v>4</v>
      </c>
      <c r="J15" s="77">
        <f>VLOOKUP($B15,'[4]NUM5'!$G$2:$T$144,7,FALSE)</f>
        <v>15</v>
      </c>
      <c r="K15" s="77">
        <f>VLOOKUP($B15,'[4]NUM5'!$G$2:$T$144,8,FALSE)</f>
        <v>5</v>
      </c>
      <c r="L15" s="77">
        <f>VLOOKUP($B15,'[4]NUM5'!$G$2:$T$144,9,FALSE)</f>
        <v>5</v>
      </c>
      <c r="M15" s="77">
        <f>VLOOKUP($B15,'[4]NUM5'!$G$2:$T$144,10,FALSE)</f>
        <v>0</v>
      </c>
      <c r="N15" s="77">
        <f>VLOOKUP($B15,'[4]NUM5'!$G$2:$T$144,11,FALSE)</f>
        <v>0</v>
      </c>
      <c r="O15" s="77">
        <f>VLOOKUP($B15,'[4]NUM5'!$G$2:$T$144,12,FALSE)</f>
        <v>0</v>
      </c>
      <c r="P15" s="77">
        <f>VLOOKUP($B15,'[4]NUM5'!$G$2:$T$144,13,FALSE)</f>
        <v>8</v>
      </c>
      <c r="Q15" s="19">
        <f>SUM(E15:P15)</f>
        <v>37</v>
      </c>
    </row>
    <row r="16" spans="1:19" s="82" customFormat="1" ht="13.5" thickBot="1">
      <c r="A16" s="163" t="s">
        <v>112</v>
      </c>
      <c r="B16" s="164"/>
      <c r="C16" s="45">
        <f>+D16/'Meta Corte Muni'!K56</f>
        <v>0.998263888888889</v>
      </c>
      <c r="D16" s="20">
        <f>+Q16/R16</f>
        <v>0.23958333333333334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6</v>
      </c>
      <c r="J16" s="84">
        <f t="shared" si="0"/>
        <v>150</v>
      </c>
      <c r="K16" s="84">
        <f t="shared" si="0"/>
        <v>19</v>
      </c>
      <c r="L16" s="84">
        <f t="shared" si="0"/>
        <v>13</v>
      </c>
      <c r="M16" s="84">
        <f t="shared" si="0"/>
        <v>5</v>
      </c>
      <c r="N16" s="84">
        <f t="shared" si="0"/>
        <v>4</v>
      </c>
      <c r="O16" s="84">
        <f t="shared" si="0"/>
        <v>18</v>
      </c>
      <c r="P16" s="84">
        <f t="shared" si="0"/>
        <v>35</v>
      </c>
      <c r="Q16" s="15">
        <f>SUM(Q12:Q15)</f>
        <v>253</v>
      </c>
      <c r="R16" s="195">
        <v>1056</v>
      </c>
      <c r="S16" s="19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VLOOKUP($B17,'[4]NUM5'!$G$2:$T$144,2,FALSE)</f>
        <v>4</v>
      </c>
      <c r="F17" s="85">
        <f>VLOOKUP($B17,'[4]NUM5'!$G$2:$T$144,3,FALSE)</f>
        <v>4</v>
      </c>
      <c r="G17" s="77">
        <f>VLOOKUP($B17,'[4]NUM5'!$G$2:$T$144,4,FALSE)</f>
        <v>0</v>
      </c>
      <c r="H17" s="77">
        <f>VLOOKUP($B17,'[4]NUM5'!$G$2:$T$144,5,FALSE)</f>
        <v>6</v>
      </c>
      <c r="I17" s="77">
        <f>VLOOKUP($B17,'[4]NUM5'!$G$2:$T$144,6,FALSE)</f>
        <v>7</v>
      </c>
      <c r="J17" s="77">
        <f>VLOOKUP($B17,'[4]NUM5'!$G$2:$T$144,7,FALSE)</f>
        <v>9</v>
      </c>
      <c r="K17" s="77">
        <f>VLOOKUP($B17,'[4]NUM5'!$G$2:$T$144,8,FALSE)</f>
        <v>6</v>
      </c>
      <c r="L17" s="78">
        <f>VLOOKUP($B17,'[4]NUM5'!$G$2:$T$144,9,FALSE)</f>
        <v>5</v>
      </c>
      <c r="M17" s="78">
        <f>VLOOKUP($B17,'[4]NUM5'!$G$2:$T$144,10,FALSE)</f>
        <v>14</v>
      </c>
      <c r="N17" s="78">
        <f>VLOOKUP($B17,'[4]NUM5'!$G$2:$T$144,11,FALSE)</f>
        <v>51</v>
      </c>
      <c r="O17" s="78">
        <f>VLOOKUP($B17,'[4]NUM5'!$G$2:$T$144,12,FALSE)</f>
        <v>7</v>
      </c>
      <c r="P17" s="78">
        <f>VLOOKUP($B17,'[4]NUM5'!$G$2:$T$144,13,FALSE)</f>
        <v>8</v>
      </c>
      <c r="Q17" s="19">
        <f>SUM(E17:P17)</f>
        <v>121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VLOOKUP($B18,'[4]NUM5'!$G$2:$T$144,2,FALSE)</f>
        <v>0</v>
      </c>
      <c r="F18" s="85">
        <f>VLOOKUP($B18,'[4]NUM5'!$G$2:$T$144,3,FALSE)</f>
        <v>1</v>
      </c>
      <c r="G18" s="77">
        <f>VLOOKUP($B18,'[4]NUM5'!$G$2:$T$144,4,FALSE)</f>
        <v>1</v>
      </c>
      <c r="H18" s="77">
        <f>VLOOKUP($B18,'[4]NUM5'!$G$2:$T$144,5,FALSE)</f>
        <v>0</v>
      </c>
      <c r="I18" s="77">
        <f>VLOOKUP($B18,'[4]NUM5'!$G$2:$T$144,6,FALSE)</f>
        <v>0</v>
      </c>
      <c r="J18" s="77">
        <f>VLOOKUP($B18,'[4]NUM5'!$G$2:$T$144,7,FALSE)</f>
        <v>0</v>
      </c>
      <c r="K18" s="77">
        <f>VLOOKUP($B18,'[4]NUM5'!$G$2:$T$144,8,FALSE)</f>
        <v>4</v>
      </c>
      <c r="L18" s="78">
        <f>VLOOKUP($B18,'[4]NUM5'!$G$2:$T$144,9,FALSE)</f>
        <v>1</v>
      </c>
      <c r="M18" s="78">
        <f>VLOOKUP($B18,'[4]NUM5'!$G$2:$T$144,10,FALSE)</f>
        <v>0</v>
      </c>
      <c r="N18" s="78">
        <f>VLOOKUP($B18,'[4]NUM5'!$G$2:$T$144,11,FALSE)</f>
        <v>24</v>
      </c>
      <c r="O18" s="78">
        <f>VLOOKUP($B18,'[4]NUM5'!$G$2:$T$144,12,FALSE)</f>
        <v>0</v>
      </c>
      <c r="P18" s="78">
        <f>VLOOKUP($B18,'[4]NUM5'!$G$2:$T$144,13,FALSE)</f>
        <v>0</v>
      </c>
      <c r="Q18" s="19">
        <f>SUM(E18:P18)</f>
        <v>31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VLOOKUP($B19,'[4]NUM5'!$G$2:$T$144,2,FALSE)</f>
        <v>0</v>
      </c>
      <c r="F19" s="85">
        <f>VLOOKUP($B19,'[4]NUM5'!$G$2:$T$144,3,FALSE)</f>
        <v>1</v>
      </c>
      <c r="G19" s="77">
        <f>VLOOKUP($B19,'[4]NUM5'!$G$2:$T$144,4,FALSE)</f>
        <v>5</v>
      </c>
      <c r="H19" s="77">
        <f>VLOOKUP($B19,'[4]NUM5'!$G$2:$T$144,5,FALSE)</f>
        <v>6</v>
      </c>
      <c r="I19" s="77">
        <f>VLOOKUP($B19,'[4]NUM5'!$G$2:$T$144,6,FALSE)</f>
        <v>4</v>
      </c>
      <c r="J19" s="77">
        <f>VLOOKUP($B19,'[4]NUM5'!$G$2:$T$144,7,FALSE)</f>
        <v>2</v>
      </c>
      <c r="K19" s="77">
        <f>VLOOKUP($B19,'[4]NUM5'!$G$2:$T$144,8,FALSE)</f>
        <v>1</v>
      </c>
      <c r="L19" s="78">
        <f>VLOOKUP($B19,'[4]NUM5'!$G$2:$T$144,9,FALSE)</f>
        <v>2</v>
      </c>
      <c r="M19" s="78">
        <f>VLOOKUP($B19,'[4]NUM5'!$G$2:$T$144,10,FALSE)</f>
        <v>10</v>
      </c>
      <c r="N19" s="78">
        <f>VLOOKUP($B19,'[4]NUM5'!$G$2:$T$144,11,FALSE)</f>
        <v>22</v>
      </c>
      <c r="O19" s="78">
        <f>VLOOKUP($B19,'[4]NUM5'!$G$2:$T$144,12,FALSE)</f>
        <v>1</v>
      </c>
      <c r="P19" s="78">
        <f>VLOOKUP($B19,'[4]NUM5'!$G$2:$T$144,13,FALSE)</f>
        <v>7</v>
      </c>
      <c r="Q19" s="19">
        <f>SUM(E19:P19)</f>
        <v>61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VLOOKUP($B20,'[4]NUM5'!$G$2:$T$144,2,FALSE)</f>
        <v>0</v>
      </c>
      <c r="F20" s="85">
        <f>VLOOKUP($B20,'[4]NUM5'!$G$2:$T$144,3,FALSE)</f>
        <v>0</v>
      </c>
      <c r="G20" s="77">
        <f>VLOOKUP($B20,'[4]NUM5'!$G$2:$T$144,4,FALSE)</f>
        <v>0</v>
      </c>
      <c r="H20" s="77">
        <f>VLOOKUP($B20,'[4]NUM5'!$G$2:$T$144,5,FALSE)</f>
        <v>1</v>
      </c>
      <c r="I20" s="77">
        <f>VLOOKUP($B20,'[4]NUM5'!$G$2:$T$144,6,FALSE)</f>
        <v>1</v>
      </c>
      <c r="J20" s="77">
        <f>VLOOKUP($B20,'[4]NUM5'!$G$2:$T$144,7,FALSE)</f>
        <v>3</v>
      </c>
      <c r="K20" s="77">
        <f>VLOOKUP($B20,'[4]NUM5'!$G$2:$T$144,8,FALSE)</f>
        <v>0</v>
      </c>
      <c r="L20" s="78">
        <f>VLOOKUP($B20,'[4]NUM5'!$G$2:$T$144,9,FALSE)</f>
        <v>11</v>
      </c>
      <c r="M20" s="78">
        <f>VLOOKUP($B20,'[4]NUM5'!$G$2:$T$144,10,FALSE)</f>
        <v>0</v>
      </c>
      <c r="N20" s="78">
        <f>VLOOKUP($B20,'[4]NUM5'!$G$2:$T$144,11,FALSE)</f>
        <v>28</v>
      </c>
      <c r="O20" s="78">
        <f>VLOOKUP($B20,'[4]NUM5'!$G$2:$T$144,12,FALSE)</f>
        <v>8</v>
      </c>
      <c r="P20" s="78">
        <f>VLOOKUP($B20,'[4]NUM5'!$G$2:$T$144,13,FALSE)</f>
        <v>6</v>
      </c>
      <c r="Q20" s="19">
        <f>SUM(E20:P20)</f>
        <v>58</v>
      </c>
    </row>
    <row r="21" spans="1:19" s="82" customFormat="1" ht="13.5" thickBot="1">
      <c r="A21" s="163" t="s">
        <v>113</v>
      </c>
      <c r="B21" s="164"/>
      <c r="C21" s="45">
        <f>+D21/'Meta Corte Muni'!K57</f>
        <v>0.935515051090859</v>
      </c>
      <c r="D21" s="20">
        <f>+Q21/R21</f>
        <v>0.22452361226180614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6</v>
      </c>
      <c r="H21" s="15">
        <f t="shared" si="1"/>
        <v>13</v>
      </c>
      <c r="I21" s="15">
        <f t="shared" si="1"/>
        <v>12</v>
      </c>
      <c r="J21" s="15">
        <f t="shared" si="1"/>
        <v>14</v>
      </c>
      <c r="K21" s="15">
        <f t="shared" si="1"/>
        <v>11</v>
      </c>
      <c r="L21" s="15">
        <f t="shared" si="1"/>
        <v>19</v>
      </c>
      <c r="M21" s="15">
        <f t="shared" si="1"/>
        <v>24</v>
      </c>
      <c r="N21" s="15">
        <f t="shared" si="1"/>
        <v>125</v>
      </c>
      <c r="O21" s="15">
        <f t="shared" si="1"/>
        <v>16</v>
      </c>
      <c r="P21" s="15">
        <f t="shared" si="1"/>
        <v>21</v>
      </c>
      <c r="Q21" s="15">
        <f>SUM(Q17:Q20)</f>
        <v>271</v>
      </c>
      <c r="R21" s="191">
        <v>1207</v>
      </c>
      <c r="S21" s="192"/>
    </row>
    <row r="22" spans="2:19" s="87" customFormat="1" ht="12.75">
      <c r="B22" s="80" t="s">
        <v>114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6</v>
      </c>
      <c r="H22" s="88">
        <f t="shared" si="2"/>
        <v>13</v>
      </c>
      <c r="I22" s="88">
        <f t="shared" si="2"/>
        <v>18</v>
      </c>
      <c r="J22" s="88">
        <f t="shared" si="2"/>
        <v>164</v>
      </c>
      <c r="K22" s="88">
        <f t="shared" si="2"/>
        <v>30</v>
      </c>
      <c r="L22" s="88">
        <f t="shared" si="2"/>
        <v>32</v>
      </c>
      <c r="M22" s="88">
        <f t="shared" si="2"/>
        <v>29</v>
      </c>
      <c r="N22" s="88">
        <f t="shared" si="2"/>
        <v>129</v>
      </c>
      <c r="O22" s="88">
        <f t="shared" si="2"/>
        <v>34</v>
      </c>
      <c r="P22" s="88">
        <f t="shared" si="2"/>
        <v>56</v>
      </c>
      <c r="Q22" s="88">
        <f t="shared" si="2"/>
        <v>524</v>
      </c>
      <c r="R22" s="204">
        <f>+R21+R16</f>
        <v>2263</v>
      </c>
      <c r="S22" s="204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E1:S1"/>
    <mergeCell ref="A1:A10"/>
    <mergeCell ref="B1:B10"/>
    <mergeCell ref="E2:Q9"/>
    <mergeCell ref="E10:Q10"/>
    <mergeCell ref="D1:D10"/>
    <mergeCell ref="C1:C11"/>
    <mergeCell ref="R22:S22"/>
    <mergeCell ref="A16:B16"/>
    <mergeCell ref="R16:S16"/>
    <mergeCell ref="A21:B21"/>
    <mergeCell ref="R21:S21"/>
    <mergeCell ref="R2:S9"/>
    <mergeCell ref="R10:S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6.421875" style="56" bestFit="1" customWidth="1"/>
    <col min="6" max="6" width="8.57421875" style="56" bestFit="1" customWidth="1"/>
    <col min="7" max="7" width="6.8515625" style="56" bestFit="1" customWidth="1"/>
    <col min="8" max="8" width="5.7109375" style="56" bestFit="1" customWidth="1"/>
    <col min="9" max="9" width="5.8515625" style="56" bestFit="1" customWidth="1"/>
    <col min="10" max="10" width="5.7109375" style="56" bestFit="1" customWidth="1"/>
    <col min="11" max="11" width="5.57421875" style="56" bestFit="1" customWidth="1"/>
    <col min="12" max="12" width="8.140625" style="56" bestFit="1" customWidth="1"/>
    <col min="13" max="13" width="7.421875" style="56" bestFit="1" customWidth="1"/>
    <col min="14" max="14" width="7.57421875" style="56" bestFit="1" customWidth="1"/>
    <col min="15" max="15" width="7.7109375" style="56" bestFit="1" customWidth="1"/>
    <col min="16" max="16" width="6.8515625" style="56" bestFit="1" customWidth="1"/>
    <col min="17" max="17" width="9.57421875" style="56" bestFit="1" customWidth="1"/>
    <col min="18" max="18" width="6.421875" style="56" bestFit="1" customWidth="1"/>
    <col min="19" max="19" width="8.57421875" style="56" bestFit="1" customWidth="1"/>
    <col min="20" max="20" width="6.8515625" style="56" bestFit="1" customWidth="1"/>
    <col min="21" max="21" width="5.7109375" style="56" bestFit="1" customWidth="1"/>
    <col min="22" max="22" width="5.8515625" style="56" bestFit="1" customWidth="1"/>
    <col min="23" max="23" width="5.7109375" style="56" bestFit="1" customWidth="1"/>
    <col min="24" max="24" width="5.57421875" style="56" bestFit="1" customWidth="1"/>
    <col min="25" max="25" width="8.140625" style="56" bestFit="1" customWidth="1"/>
    <col min="26" max="26" width="7.421875" style="56" bestFit="1" customWidth="1"/>
    <col min="27" max="27" width="7.57421875" style="56" bestFit="1" customWidth="1"/>
    <col min="28" max="28" width="7.7109375" style="56" bestFit="1" customWidth="1"/>
    <col min="29" max="29" width="6.8515625" style="56" bestFit="1" customWidth="1"/>
    <col min="30" max="30" width="9.57421875" style="56" bestFit="1" customWidth="1"/>
  </cols>
  <sheetData>
    <row r="1" spans="1:30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5" customHeight="1">
      <c r="A2" s="172"/>
      <c r="B2" s="175"/>
      <c r="C2" s="166"/>
      <c r="D2" s="180"/>
      <c r="E2" s="205" t="s">
        <v>3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5" t="s">
        <v>4</v>
      </c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11"/>
    </row>
    <row r="3" spans="1:30" ht="15" customHeight="1">
      <c r="A3" s="172"/>
      <c r="B3" s="175"/>
      <c r="C3" s="166"/>
      <c r="D3" s="180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7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12"/>
    </row>
    <row r="4" spans="1:30" ht="15" customHeight="1">
      <c r="A4" s="172"/>
      <c r="B4" s="175"/>
      <c r="C4" s="166"/>
      <c r="D4" s="180"/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7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12"/>
    </row>
    <row r="5" spans="1:30" ht="15" customHeight="1">
      <c r="A5" s="172"/>
      <c r="B5" s="175"/>
      <c r="C5" s="166"/>
      <c r="D5" s="18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7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12"/>
    </row>
    <row r="6" spans="1:30" ht="15" customHeight="1">
      <c r="A6" s="172"/>
      <c r="B6" s="175"/>
      <c r="C6" s="166"/>
      <c r="D6" s="180"/>
      <c r="E6" s="207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7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12"/>
    </row>
    <row r="7" spans="1:30" ht="15" customHeight="1">
      <c r="A7" s="172"/>
      <c r="B7" s="175"/>
      <c r="C7" s="166"/>
      <c r="D7" s="180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7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12"/>
    </row>
    <row r="8" spans="1:30" ht="15" customHeight="1">
      <c r="A8" s="172"/>
      <c r="B8" s="175"/>
      <c r="C8" s="166"/>
      <c r="D8" s="180"/>
      <c r="E8" s="207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7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12"/>
    </row>
    <row r="9" spans="1:30" ht="15.75" customHeight="1" thickBot="1">
      <c r="A9" s="172"/>
      <c r="B9" s="175"/>
      <c r="C9" s="166"/>
      <c r="D9" s="180"/>
      <c r="E9" s="209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09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3"/>
    </row>
    <row r="10" spans="1:30" ht="57.75" customHeight="1" thickBot="1">
      <c r="A10" s="173"/>
      <c r="B10" s="167"/>
      <c r="C10" s="166"/>
      <c r="D10" s="181"/>
      <c r="E10" s="214" t="s">
        <v>39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 t="s">
        <v>40</v>
      </c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6"/>
    </row>
    <row r="11" spans="1:30" ht="15.75" thickBot="1">
      <c r="A11" s="72"/>
      <c r="B11" s="72"/>
      <c r="C11" s="167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102</v>
      </c>
      <c r="B12" s="11" t="s">
        <v>103</v>
      </c>
      <c r="C12" s="75"/>
      <c r="D12" s="11"/>
      <c r="E12" s="66">
        <f>VLOOKUP($B12,'[4]NUM6'!$G$2:$T$95,2,FALSE)</f>
        <v>0</v>
      </c>
      <c r="F12" s="66">
        <f>VLOOKUP($B12,'[4]NUM6'!$G$2:$T$95,3,FALSE)</f>
        <v>3</v>
      </c>
      <c r="G12" s="66">
        <f>VLOOKUP($B12,'[4]NUM6'!$G$2:$T$95,4,FALSE)</f>
        <v>2</v>
      </c>
      <c r="H12" s="66">
        <f>VLOOKUP($B12,'[4]NUM6'!$G$2:$T$95,5,FALSE)</f>
        <v>1</v>
      </c>
      <c r="I12" s="66">
        <f>VLOOKUP($B12,'[4]NUM6'!$G$2:$T$95,6,FALSE)</f>
        <v>0</v>
      </c>
      <c r="J12" s="66">
        <f>VLOOKUP($B12,'[4]NUM6'!$G$2:$T$95,7,FALSE)</f>
        <v>0</v>
      </c>
      <c r="K12" s="66">
        <f>VLOOKUP($B12,'[4]NUM6'!$G$2:$T$95,8,FALSE)</f>
        <v>0</v>
      </c>
      <c r="L12" s="66">
        <f>VLOOKUP($B12,'[4]NUM6'!$G$2:$T$95,9,FALSE)</f>
        <v>0</v>
      </c>
      <c r="M12" s="66">
        <f>VLOOKUP($B12,'[4]NUM6'!$G$2:$T$95,10,FALSE)</f>
        <v>5</v>
      </c>
      <c r="N12" s="66">
        <f>VLOOKUP($B12,'[4]NUM6'!$G$2:$T$95,11,FALSE)</f>
        <v>1</v>
      </c>
      <c r="O12" s="66">
        <f>VLOOKUP($B12,'[4]NUM6'!$G$2:$T$95,12,FALSE)</f>
        <v>0</v>
      </c>
      <c r="P12" s="56">
        <f>VLOOKUP($B12,'[4]NUM6'!$G$2:$T$95,13,FALSE)</f>
        <v>3</v>
      </c>
      <c r="Q12" s="19">
        <f aca="true" t="shared" si="0" ref="Q12:Q20">SUM(E12:P12)</f>
        <v>15</v>
      </c>
      <c r="R12" s="66">
        <f>VLOOKUP($B12,'[4]DEN6'!$G$2:$T$95,2,FALSE)</f>
        <v>0</v>
      </c>
      <c r="S12" s="66">
        <f>VLOOKUP($B12,'[4]DEN6'!$G$2:$T$95,3,FALSE)</f>
        <v>3</v>
      </c>
      <c r="T12" s="66">
        <f>VLOOKUP($B12,'[4]DEN6'!$G$2:$T$95,4,FALSE)</f>
        <v>2</v>
      </c>
      <c r="U12" s="66">
        <f>VLOOKUP($B12,'[4]DEN6'!$G$2:$T$95,5,FALSE)</f>
        <v>1</v>
      </c>
      <c r="V12" s="66">
        <f>VLOOKUP($B12,'[4]DEN6'!$G$2:$T$95,6,FALSE)</f>
        <v>0</v>
      </c>
      <c r="W12" s="66">
        <f>VLOOKUP($B12,'[4]DEN6'!$G$2:$T$95,7,FALSE)</f>
        <v>0</v>
      </c>
      <c r="X12" s="66">
        <f>VLOOKUP($B12,'[4]DEN6'!$G$2:$T$95,8,FALSE)</f>
        <v>0</v>
      </c>
      <c r="Y12" s="66">
        <f>VLOOKUP($B12,'[4]DEN6'!$G$2:$T$95,9,FALSE)</f>
        <v>0</v>
      </c>
      <c r="Z12" s="66">
        <f>VLOOKUP($B12,'[4]DEN6'!$G$2:$T$95,10,FALSE)</f>
        <v>5</v>
      </c>
      <c r="AA12" s="66">
        <f>VLOOKUP($B12,'[4]DEN6'!$G$2:$T$95,11,FALSE)</f>
        <v>1</v>
      </c>
      <c r="AB12" s="66">
        <f>VLOOKUP($B12,'[4]DEN6'!$G$2:$T$95,12,FALSE)</f>
        <v>0</v>
      </c>
      <c r="AC12" s="56">
        <f>VLOOKUP($B12,'[4]DEN6'!$G$2:$T$95,13,FALSE)</f>
        <v>3</v>
      </c>
      <c r="AD12" s="19">
        <f aca="true" t="shared" si="1" ref="AD12:AD20">SUM(R12:AC12)</f>
        <v>15</v>
      </c>
    </row>
    <row r="13" spans="1:30" ht="15.75" thickBot="1">
      <c r="A13" s="1" t="s">
        <v>102</v>
      </c>
      <c r="B13" s="11" t="s">
        <v>104</v>
      </c>
      <c r="C13" s="75"/>
      <c r="D13" s="11"/>
      <c r="E13" s="66"/>
      <c r="F13" s="66"/>
      <c r="G13" s="66"/>
      <c r="H13" s="66"/>
      <c r="I13" s="66"/>
      <c r="J13" s="66"/>
      <c r="K13" s="66"/>
      <c r="Q13" s="19">
        <f t="shared" si="0"/>
        <v>0</v>
      </c>
      <c r="R13" s="66"/>
      <c r="S13" s="66"/>
      <c r="T13" s="66"/>
      <c r="U13" s="66"/>
      <c r="V13" s="66"/>
      <c r="W13" s="66"/>
      <c r="X13" s="66"/>
      <c r="AD13" s="19">
        <f t="shared" si="1"/>
        <v>0</v>
      </c>
    </row>
    <row r="14" spans="1:30" ht="15.75" thickBot="1">
      <c r="A14" s="1" t="s">
        <v>102</v>
      </c>
      <c r="B14" s="11" t="s">
        <v>105</v>
      </c>
      <c r="C14" s="75"/>
      <c r="D14" s="11"/>
      <c r="E14" s="66"/>
      <c r="F14" s="66"/>
      <c r="G14" s="66"/>
      <c r="H14" s="66"/>
      <c r="I14" s="66"/>
      <c r="J14" s="66"/>
      <c r="K14" s="66"/>
      <c r="Q14" s="19">
        <f t="shared" si="0"/>
        <v>0</v>
      </c>
      <c r="R14" s="66"/>
      <c r="S14" s="66"/>
      <c r="T14" s="66"/>
      <c r="U14" s="66"/>
      <c r="V14" s="66"/>
      <c r="W14" s="66"/>
      <c r="X14" s="66"/>
      <c r="AD14" s="19">
        <f t="shared" si="1"/>
        <v>0</v>
      </c>
    </row>
    <row r="15" spans="1:30" ht="15.75" thickBot="1">
      <c r="A15" s="1" t="s">
        <v>102</v>
      </c>
      <c r="B15" s="11" t="s">
        <v>106</v>
      </c>
      <c r="C15" s="75"/>
      <c r="D15" s="11"/>
      <c r="E15" s="66"/>
      <c r="F15" s="66"/>
      <c r="G15" s="66"/>
      <c r="H15" s="66"/>
      <c r="I15" s="66"/>
      <c r="J15" s="66"/>
      <c r="K15" s="66"/>
      <c r="Q15" s="19">
        <f t="shared" si="0"/>
        <v>0</v>
      </c>
      <c r="R15" s="66"/>
      <c r="S15" s="66"/>
      <c r="T15" s="66"/>
      <c r="U15" s="66"/>
      <c r="V15" s="66"/>
      <c r="W15" s="66"/>
      <c r="X15" s="66"/>
      <c r="AD15" s="19">
        <f t="shared" si="1"/>
        <v>0</v>
      </c>
    </row>
    <row r="16" spans="1:30" ht="15.75" thickBot="1">
      <c r="A16" s="163" t="s">
        <v>112</v>
      </c>
      <c r="B16" s="164"/>
      <c r="C16" s="45">
        <f>+D16/'Meta Corte Muni'!L56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2</v>
      </c>
      <c r="H16" s="57">
        <f t="shared" si="2"/>
        <v>1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5</v>
      </c>
      <c r="N16" s="57">
        <f t="shared" si="2"/>
        <v>1</v>
      </c>
      <c r="O16" s="57">
        <f t="shared" si="2"/>
        <v>0</v>
      </c>
      <c r="P16" s="57">
        <f t="shared" si="2"/>
        <v>3</v>
      </c>
      <c r="Q16" s="15">
        <f>SUM(Q12:Q15)</f>
        <v>15</v>
      </c>
      <c r="R16" s="57">
        <f t="shared" si="2"/>
        <v>0</v>
      </c>
      <c r="S16" s="57">
        <f t="shared" si="2"/>
        <v>3</v>
      </c>
      <c r="T16" s="57">
        <f t="shared" si="2"/>
        <v>2</v>
      </c>
      <c r="U16" s="57">
        <f t="shared" si="2"/>
        <v>1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5</v>
      </c>
      <c r="AA16" s="57">
        <f t="shared" si="2"/>
        <v>1</v>
      </c>
      <c r="AB16" s="57">
        <f t="shared" si="2"/>
        <v>0</v>
      </c>
      <c r="AC16" s="57">
        <f t="shared" si="2"/>
        <v>3</v>
      </c>
      <c r="AD16" s="15">
        <f>SUM(AD12:AD15)</f>
        <v>15</v>
      </c>
    </row>
    <row r="17" spans="1:30" ht="15.75" thickBot="1">
      <c r="A17" s="1" t="s">
        <v>107</v>
      </c>
      <c r="B17" s="11" t="s">
        <v>108</v>
      </c>
      <c r="C17" s="75"/>
      <c r="D17" s="11"/>
      <c r="E17" s="66">
        <f>VLOOKUP($B17,'[4]NUM6'!$G$2:$T$95,2,FALSE)</f>
        <v>1</v>
      </c>
      <c r="F17" s="66">
        <f>VLOOKUP($B17,'[4]NUM6'!$G$2:$T$95,3,FALSE)</f>
        <v>2</v>
      </c>
      <c r="G17" s="66">
        <f>VLOOKUP($B17,'[4]NUM6'!$G$2:$T$95,4,FALSE)</f>
        <v>5</v>
      </c>
      <c r="H17" s="66">
        <f>VLOOKUP($B17,'[4]NUM6'!$G$2:$T$95,5,FALSE)</f>
        <v>6</v>
      </c>
      <c r="I17" s="66">
        <f>VLOOKUP($B17,'[4]NUM6'!$G$2:$T$95,6,FALSE)</f>
        <v>3</v>
      </c>
      <c r="J17" s="66">
        <f>VLOOKUP($B17,'[4]NUM6'!$G$2:$T$95,7,FALSE)</f>
        <v>1</v>
      </c>
      <c r="K17" s="66">
        <f>VLOOKUP($B17,'[4]NUM6'!$G$2:$T$95,8,FALSE)</f>
        <v>4</v>
      </c>
      <c r="L17" s="66">
        <f>VLOOKUP($B17,'[4]NUM6'!$G$2:$T$95,9,FALSE)</f>
        <v>2</v>
      </c>
      <c r="M17" s="66">
        <f>VLOOKUP($B17,'[4]NUM6'!$G$2:$T$95,10,FALSE)</f>
        <v>2</v>
      </c>
      <c r="N17" s="66">
        <f>VLOOKUP($B17,'[4]NUM6'!$G$2:$T$95,11,FALSE)</f>
        <v>1</v>
      </c>
      <c r="O17" s="66">
        <f>VLOOKUP($B17,'[4]NUM6'!$G$2:$T$95,12,FALSE)</f>
        <v>0</v>
      </c>
      <c r="P17" s="56">
        <f>VLOOKUP($B17,'[4]NUM6'!$G$2:$T$95,13,FALSE)</f>
        <v>0</v>
      </c>
      <c r="Q17" s="19">
        <f t="shared" si="0"/>
        <v>27</v>
      </c>
      <c r="R17" s="66">
        <f>VLOOKUP($B17,'[4]DEN6'!$G$2:$T$95,2,FALSE)</f>
        <v>1</v>
      </c>
      <c r="S17" s="66">
        <f>VLOOKUP($B17,'[4]DEN6'!$G$2:$T$95,3,FALSE)</f>
        <v>2</v>
      </c>
      <c r="T17" s="66">
        <f>VLOOKUP($B17,'[4]DEN6'!$G$2:$T$95,4,FALSE)</f>
        <v>7</v>
      </c>
      <c r="U17" s="66">
        <f>VLOOKUP($B17,'[4]DEN6'!$G$2:$T$95,5,FALSE)</f>
        <v>8</v>
      </c>
      <c r="V17" s="66">
        <f>VLOOKUP($B17,'[4]DEN6'!$G$2:$T$95,6,FALSE)</f>
        <v>3</v>
      </c>
      <c r="W17" s="66">
        <f>VLOOKUP($B17,'[4]DEN6'!$G$2:$T$95,7,FALSE)</f>
        <v>1</v>
      </c>
      <c r="X17" s="66">
        <f>VLOOKUP($B17,'[4]DEN6'!$G$2:$T$95,8,FALSE)</f>
        <v>4</v>
      </c>
      <c r="Y17" s="66">
        <f>VLOOKUP($B17,'[4]DEN6'!$G$2:$T$95,9,FALSE)</f>
        <v>2</v>
      </c>
      <c r="Z17" s="66">
        <f>VLOOKUP($B17,'[4]DEN6'!$G$2:$T$95,10,FALSE)</f>
        <v>2</v>
      </c>
      <c r="AA17" s="66">
        <f>VLOOKUP($B17,'[4]DEN6'!$G$2:$T$95,11,FALSE)</f>
        <v>1</v>
      </c>
      <c r="AB17" s="66">
        <f>VLOOKUP($B17,'[4]DEN6'!$G$2:$T$95,12,FALSE)</f>
        <v>0</v>
      </c>
      <c r="AC17" s="56">
        <f>VLOOKUP($B17,'[4]DEN6'!$G$2:$T$95,13,FALSE)</f>
        <v>0</v>
      </c>
      <c r="AD17" s="19">
        <f t="shared" si="1"/>
        <v>31</v>
      </c>
    </row>
    <row r="18" spans="1:30" ht="15.75" thickBot="1">
      <c r="A18" s="1" t="s">
        <v>107</v>
      </c>
      <c r="B18" s="11" t="s">
        <v>109</v>
      </c>
      <c r="C18" s="75"/>
      <c r="D18" s="11"/>
      <c r="E18" s="66"/>
      <c r="F18" s="66"/>
      <c r="G18" s="66"/>
      <c r="H18" s="66"/>
      <c r="I18" s="66"/>
      <c r="J18" s="66"/>
      <c r="K18" s="66"/>
      <c r="Q18" s="19">
        <f t="shared" si="0"/>
        <v>0</v>
      </c>
      <c r="R18" s="66"/>
      <c r="S18" s="66"/>
      <c r="T18" s="66"/>
      <c r="U18" s="66"/>
      <c r="V18" s="66"/>
      <c r="W18" s="66"/>
      <c r="X18" s="66"/>
      <c r="AD18" s="19">
        <f t="shared" si="1"/>
        <v>0</v>
      </c>
    </row>
    <row r="19" spans="1:30" ht="15.75" thickBot="1">
      <c r="A19" s="1" t="s">
        <v>107</v>
      </c>
      <c r="B19" s="11" t="s">
        <v>110</v>
      </c>
      <c r="C19" s="75"/>
      <c r="D19" s="11"/>
      <c r="E19" s="66"/>
      <c r="F19" s="66"/>
      <c r="G19" s="66"/>
      <c r="H19" s="66"/>
      <c r="I19" s="66"/>
      <c r="J19" s="66"/>
      <c r="K19" s="66"/>
      <c r="Q19" s="19">
        <f t="shared" si="0"/>
        <v>0</v>
      </c>
      <c r="R19" s="66"/>
      <c r="S19" s="66"/>
      <c r="T19" s="66"/>
      <c r="U19" s="66"/>
      <c r="V19" s="66"/>
      <c r="W19" s="66"/>
      <c r="X19" s="66"/>
      <c r="AD19" s="19">
        <f t="shared" si="1"/>
        <v>0</v>
      </c>
    </row>
    <row r="20" spans="1:30" ht="15.75" thickBot="1">
      <c r="A20" s="1" t="s">
        <v>107</v>
      </c>
      <c r="B20" s="11" t="s">
        <v>111</v>
      </c>
      <c r="C20" s="75"/>
      <c r="D20" s="11"/>
      <c r="E20" s="66"/>
      <c r="F20" s="66"/>
      <c r="G20" s="66"/>
      <c r="H20" s="66"/>
      <c r="I20" s="66"/>
      <c r="J20" s="66"/>
      <c r="K20" s="66"/>
      <c r="Q20" s="19">
        <f t="shared" si="0"/>
        <v>0</v>
      </c>
      <c r="R20" s="66"/>
      <c r="S20" s="66"/>
      <c r="T20" s="66"/>
      <c r="U20" s="66"/>
      <c r="V20" s="66"/>
      <c r="W20" s="66"/>
      <c r="X20" s="66"/>
      <c r="AD20" s="19">
        <f t="shared" si="1"/>
        <v>0</v>
      </c>
    </row>
    <row r="21" spans="1:30" ht="15.75" thickBot="1">
      <c r="A21" s="163" t="s">
        <v>113</v>
      </c>
      <c r="B21" s="164"/>
      <c r="C21" s="45">
        <f>+D21/'Meta Corte Muni'!L57</f>
        <v>0.8887425938117183</v>
      </c>
      <c r="D21" s="20">
        <f>+Q21/AD21</f>
        <v>0.8709677419354839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5</v>
      </c>
      <c r="H21" s="15">
        <f t="shared" si="3"/>
        <v>6</v>
      </c>
      <c r="I21" s="15">
        <f t="shared" si="3"/>
        <v>3</v>
      </c>
      <c r="J21" s="15">
        <f t="shared" si="3"/>
        <v>1</v>
      </c>
      <c r="K21" s="15">
        <f t="shared" si="3"/>
        <v>4</v>
      </c>
      <c r="L21" s="15">
        <f t="shared" si="3"/>
        <v>2</v>
      </c>
      <c r="M21" s="15">
        <f t="shared" si="3"/>
        <v>2</v>
      </c>
      <c r="N21" s="15">
        <f t="shared" si="3"/>
        <v>1</v>
      </c>
      <c r="O21" s="15">
        <f t="shared" si="3"/>
        <v>0</v>
      </c>
      <c r="P21" s="15">
        <f t="shared" si="3"/>
        <v>0</v>
      </c>
      <c r="Q21" s="15">
        <f>SUM(Q17:Q20)</f>
        <v>27</v>
      </c>
      <c r="R21" s="15">
        <f t="shared" si="3"/>
        <v>1</v>
      </c>
      <c r="S21" s="15">
        <f t="shared" si="3"/>
        <v>2</v>
      </c>
      <c r="T21" s="15">
        <f t="shared" si="3"/>
        <v>7</v>
      </c>
      <c r="U21" s="15">
        <f t="shared" si="3"/>
        <v>8</v>
      </c>
      <c r="V21" s="15">
        <f t="shared" si="3"/>
        <v>3</v>
      </c>
      <c r="W21" s="15">
        <f t="shared" si="3"/>
        <v>1</v>
      </c>
      <c r="X21" s="15">
        <f t="shared" si="3"/>
        <v>4</v>
      </c>
      <c r="Y21" s="15">
        <f t="shared" si="3"/>
        <v>2</v>
      </c>
      <c r="Z21" s="15">
        <f t="shared" si="3"/>
        <v>2</v>
      </c>
      <c r="AA21" s="15">
        <f t="shared" si="3"/>
        <v>1</v>
      </c>
      <c r="AB21" s="15">
        <f t="shared" si="3"/>
        <v>0</v>
      </c>
      <c r="AC21" s="15">
        <f t="shared" si="3"/>
        <v>0</v>
      </c>
      <c r="AD21" s="15">
        <f>SUM(AD17:AD20)</f>
        <v>31</v>
      </c>
    </row>
    <row r="22" spans="2:30" s="58" customFormat="1" ht="15">
      <c r="B22" s="22" t="s">
        <v>114</v>
      </c>
      <c r="C22" s="80"/>
      <c r="E22" s="3">
        <f>+E21+E16</f>
        <v>1</v>
      </c>
      <c r="F22" s="3">
        <f aca="true" t="shared" si="4" ref="F22:AD22">+F21+F16</f>
        <v>5</v>
      </c>
      <c r="G22" s="3">
        <f t="shared" si="4"/>
        <v>7</v>
      </c>
      <c r="H22" s="3">
        <f t="shared" si="4"/>
        <v>7</v>
      </c>
      <c r="I22" s="3">
        <f t="shared" si="4"/>
        <v>3</v>
      </c>
      <c r="J22" s="3">
        <f t="shared" si="4"/>
        <v>1</v>
      </c>
      <c r="K22" s="3">
        <f t="shared" si="4"/>
        <v>4</v>
      </c>
      <c r="L22" s="3">
        <f t="shared" si="4"/>
        <v>2</v>
      </c>
      <c r="M22" s="3">
        <f t="shared" si="4"/>
        <v>7</v>
      </c>
      <c r="N22" s="3">
        <f t="shared" si="4"/>
        <v>2</v>
      </c>
      <c r="O22" s="3">
        <f t="shared" si="4"/>
        <v>0</v>
      </c>
      <c r="P22" s="3">
        <f t="shared" si="4"/>
        <v>3</v>
      </c>
      <c r="Q22" s="3">
        <f t="shared" si="4"/>
        <v>42</v>
      </c>
      <c r="R22" s="3">
        <f t="shared" si="4"/>
        <v>1</v>
      </c>
      <c r="S22" s="3">
        <f t="shared" si="4"/>
        <v>5</v>
      </c>
      <c r="T22" s="3">
        <f t="shared" si="4"/>
        <v>9</v>
      </c>
      <c r="U22" s="3">
        <f t="shared" si="4"/>
        <v>9</v>
      </c>
      <c r="V22" s="3">
        <f t="shared" si="4"/>
        <v>3</v>
      </c>
      <c r="W22" s="3">
        <f t="shared" si="4"/>
        <v>1</v>
      </c>
      <c r="X22" s="3">
        <f t="shared" si="4"/>
        <v>4</v>
      </c>
      <c r="Y22" s="3">
        <f t="shared" si="4"/>
        <v>2</v>
      </c>
      <c r="Z22" s="3">
        <f t="shared" si="4"/>
        <v>7</v>
      </c>
      <c r="AA22" s="3">
        <f t="shared" si="4"/>
        <v>2</v>
      </c>
      <c r="AB22" s="3">
        <f t="shared" si="4"/>
        <v>0</v>
      </c>
      <c r="AC22" s="3">
        <f t="shared" si="4"/>
        <v>3</v>
      </c>
      <c r="AD22" s="3">
        <f t="shared" si="4"/>
        <v>46</v>
      </c>
    </row>
  </sheetData>
  <sheetProtection/>
  <mergeCells count="11">
    <mergeCell ref="D1:D10"/>
    <mergeCell ref="A16:B16"/>
    <mergeCell ref="A21:B21"/>
    <mergeCell ref="A1:A10"/>
    <mergeCell ref="B1:B10"/>
    <mergeCell ref="C1:C11"/>
    <mergeCell ref="E1:AD1"/>
    <mergeCell ref="E2:Q9"/>
    <mergeCell ref="R2:AD9"/>
    <mergeCell ref="E10:Q10"/>
    <mergeCell ref="R10:A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58</v>
      </c>
      <c r="D1" s="217" t="s">
        <v>55</v>
      </c>
      <c r="E1" s="222" t="s">
        <v>41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4"/>
    </row>
    <row r="2" spans="1:39" ht="15" customHeight="1" thickTop="1">
      <c r="A2" s="172"/>
      <c r="B2" s="175"/>
      <c r="C2" s="166"/>
      <c r="D2" s="218"/>
      <c r="E2" s="225" t="s">
        <v>3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7"/>
      <c r="AK2" s="228" t="s">
        <v>4</v>
      </c>
      <c r="AL2" s="208"/>
      <c r="AM2" s="208"/>
    </row>
    <row r="3" spans="1:39" ht="15" customHeight="1">
      <c r="A3" s="172"/>
      <c r="B3" s="175"/>
      <c r="C3" s="166"/>
      <c r="D3" s="218"/>
      <c r="E3" s="22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29"/>
      <c r="AK3" s="228"/>
      <c r="AL3" s="208"/>
      <c r="AM3" s="208"/>
    </row>
    <row r="4" spans="1:39" ht="15" customHeight="1">
      <c r="A4" s="172"/>
      <c r="B4" s="175"/>
      <c r="C4" s="166"/>
      <c r="D4" s="218"/>
      <c r="E4" s="22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29"/>
      <c r="AK4" s="228"/>
      <c r="AL4" s="208"/>
      <c r="AM4" s="208"/>
    </row>
    <row r="5" spans="1:39" ht="15" customHeight="1">
      <c r="A5" s="172"/>
      <c r="B5" s="175"/>
      <c r="C5" s="166"/>
      <c r="D5" s="218"/>
      <c r="E5" s="22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29"/>
      <c r="AK5" s="228"/>
      <c r="AL5" s="208"/>
      <c r="AM5" s="208"/>
    </row>
    <row r="6" spans="1:39" ht="15" customHeight="1">
      <c r="A6" s="172"/>
      <c r="B6" s="175"/>
      <c r="C6" s="166"/>
      <c r="D6" s="218"/>
      <c r="E6" s="22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29"/>
      <c r="AK6" s="228"/>
      <c r="AL6" s="208"/>
      <c r="AM6" s="208"/>
    </row>
    <row r="7" spans="1:39" ht="15" customHeight="1">
      <c r="A7" s="172"/>
      <c r="B7" s="175"/>
      <c r="C7" s="166"/>
      <c r="D7" s="218"/>
      <c r="E7" s="22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29"/>
      <c r="AK7" s="228"/>
      <c r="AL7" s="208"/>
      <c r="AM7" s="208"/>
    </row>
    <row r="8" spans="1:39" ht="15" customHeight="1">
      <c r="A8" s="172"/>
      <c r="B8" s="175"/>
      <c r="C8" s="166"/>
      <c r="D8" s="218"/>
      <c r="E8" s="22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29"/>
      <c r="AK8" s="228"/>
      <c r="AL8" s="208"/>
      <c r="AM8" s="208"/>
    </row>
    <row r="9" spans="1:39" ht="15.75" customHeight="1" thickBot="1">
      <c r="A9" s="172"/>
      <c r="B9" s="175"/>
      <c r="C9" s="166"/>
      <c r="D9" s="218"/>
      <c r="E9" s="230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2"/>
      <c r="AK9" s="230"/>
      <c r="AL9" s="231"/>
      <c r="AM9" s="231"/>
    </row>
    <row r="10" spans="1:39" ht="57.75" customHeight="1" thickBot="1" thickTop="1">
      <c r="A10" s="173"/>
      <c r="B10" s="167"/>
      <c r="C10" s="166"/>
      <c r="D10" s="219"/>
      <c r="E10" s="220" t="s">
        <v>42</v>
      </c>
      <c r="F10" s="221"/>
      <c r="G10" s="221"/>
      <c r="H10" s="221"/>
      <c r="I10" s="221"/>
      <c r="J10" s="221"/>
      <c r="K10" s="235" t="s">
        <v>43</v>
      </c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214" t="s">
        <v>44</v>
      </c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38" t="s">
        <v>53</v>
      </c>
      <c r="AL10" s="240" t="s">
        <v>133</v>
      </c>
      <c r="AM10" s="233" t="s">
        <v>134</v>
      </c>
    </row>
    <row r="11" spans="1:39" ht="33.75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9"/>
      <c r="AL11" s="241"/>
      <c r="AM11" s="234"/>
    </row>
    <row r="12" spans="1:43" s="74" customFormat="1" ht="13.5" thickBot="1">
      <c r="A12" s="1" t="s">
        <v>102</v>
      </c>
      <c r="B12" s="75" t="s">
        <v>103</v>
      </c>
      <c r="C12" s="75"/>
      <c r="D12" s="75"/>
      <c r="E12" s="19">
        <v>57</v>
      </c>
      <c r="F12" s="51">
        <f>+E12+(K12+L12+M12)-(X12+Y12+Z12)</f>
        <v>59</v>
      </c>
      <c r="G12" s="19">
        <f>VLOOKUP($B12,'[2]NUM7'!$G$2:$I$157,2,FALSE)</f>
        <v>53</v>
      </c>
      <c r="H12" s="62">
        <f>+G12+(Q12+R12)-(AD12+AE12)</f>
        <v>54</v>
      </c>
      <c r="I12" s="52">
        <f>+G12+(Q12+R12+S12+T12)-(AD12+AE12+AF12+AG12)</f>
        <v>54</v>
      </c>
      <c r="J12" s="53">
        <f>VLOOKUP($B12,'[4]NUM7'!$G$2:$I$158,2,FALSE)</f>
        <v>54</v>
      </c>
      <c r="K12" s="54">
        <f>VLOOKUP($B12,'[3]ACT NUM7'!$G$2:$S$124,2,FALSE)</f>
        <v>1</v>
      </c>
      <c r="L12" s="54">
        <f>VLOOKUP($B12,'[3]ACT NUM7'!$G$2:$S$124,3,FALSE)</f>
        <v>0</v>
      </c>
      <c r="M12" s="54">
        <f>VLOOKUP($B12,'[3]ACT NUM7'!$G$2:$S$124,4,FALSE)</f>
        <v>1</v>
      </c>
      <c r="N12" s="54">
        <f>VLOOKUP($B12,'[3]ACT NUM7'!$G$2:$S$124,5,FALSE)</f>
        <v>0</v>
      </c>
      <c r="O12" s="54">
        <f>VLOOKUP($B12,'[3]ACT NUM7'!$G$2:$S$124,6,FALSE)</f>
        <v>1</v>
      </c>
      <c r="P12" s="54">
        <f>VLOOKUP($B12,'[3]ACT NUM7'!$G$2:$S$124,7,FALSE)</f>
        <v>2</v>
      </c>
      <c r="Q12" s="54">
        <f>VLOOKUP($B12,'[3]ACT NUM7'!$G$2:$S$124,8,FALSE)</f>
        <v>0</v>
      </c>
      <c r="R12" s="67">
        <f>VLOOKUP($B12,'[3]ACT NUM7'!$G$2:$S$124,9,FALSE)</f>
        <v>1</v>
      </c>
      <c r="S12" s="67">
        <f>VLOOKUP($B12,'[3]ACT NUM7'!$G$2:$S$124,10,FALSE)</f>
        <v>0</v>
      </c>
      <c r="T12" s="68">
        <f>VLOOKUP($B12,'[3]ACT NUM7'!$G$2:$S$124,11,FALSE)</f>
        <v>0</v>
      </c>
      <c r="U12" s="67">
        <f>VLOOKUP($B12,'[3]ACT NUM7'!$G$2:$S$124,12,FALSE)</f>
        <v>0</v>
      </c>
      <c r="V12" s="54"/>
      <c r="W12" s="19">
        <f>SUM(K12:V12)</f>
        <v>6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102</v>
      </c>
      <c r="B13" s="75" t="s">
        <v>104</v>
      </c>
      <c r="C13" s="75"/>
      <c r="D13" s="75"/>
      <c r="E13" s="19">
        <v>49</v>
      </c>
      <c r="F13" s="51">
        <f>+E13+(K13+L13+M13)-(X13+Y13+Z13)</f>
        <v>49</v>
      </c>
      <c r="G13" s="19">
        <f>VLOOKUP($B13,'[2]NUM7'!$G$2:$I$157,2,FALSE)</f>
        <v>64</v>
      </c>
      <c r="H13" s="62">
        <f>+G13+(Q13+R13)-(AD13+AE13)</f>
        <v>65</v>
      </c>
      <c r="I13" s="52">
        <f aca="true" t="shared" si="0" ref="I13:I20">+G13+(Q13+R13+S13+T13)-(AD13+AE13+AF13+AG13)</f>
        <v>65</v>
      </c>
      <c r="J13" s="53">
        <f>VLOOKUP($B13,'[4]NUM7'!$G$2:$I$158,2,FALSE)</f>
        <v>64</v>
      </c>
      <c r="K13" s="54">
        <f>VLOOKUP($B13,'[3]ACT NUM7'!$G$2:$S$124,2,FALSE)</f>
        <v>0</v>
      </c>
      <c r="L13" s="54">
        <f>VLOOKUP($B13,'[3]ACT NUM7'!$G$2:$S$124,3,FALSE)</f>
        <v>0</v>
      </c>
      <c r="M13" s="54">
        <f>VLOOKUP($B13,'[3]ACT NUM7'!$G$2:$S$124,4,FALSE)</f>
        <v>0</v>
      </c>
      <c r="N13" s="54">
        <f>VLOOKUP($B13,'[3]ACT NUM7'!$G$2:$S$124,5,FALSE)</f>
        <v>0</v>
      </c>
      <c r="O13" s="54">
        <f>VLOOKUP($B13,'[3]ACT NUM7'!$G$2:$S$124,6,FALSE)</f>
        <v>0</v>
      </c>
      <c r="P13" s="54">
        <f>VLOOKUP($B13,'[3]ACT NUM7'!$G$2:$S$124,7,FALSE)</f>
        <v>0</v>
      </c>
      <c r="Q13" s="54">
        <f>VLOOKUP($B13,'[3]ACT NUM7'!$G$2:$S$124,8,FALSE)</f>
        <v>1</v>
      </c>
      <c r="R13" s="67">
        <f>VLOOKUP($B13,'[3]ACT NUM7'!$G$2:$S$124,9,FALSE)</f>
        <v>0</v>
      </c>
      <c r="S13" s="67">
        <f>VLOOKUP($B13,'[3]ACT NUM7'!$G$2:$S$124,10,FALSE)</f>
        <v>0</v>
      </c>
      <c r="T13" s="68">
        <f>VLOOKUP($B13,'[3]ACT NUM7'!$G$2:$S$124,11,FALSE)</f>
        <v>0</v>
      </c>
      <c r="U13" s="67">
        <f>VLOOKUP($B13,'[3]ACT NUM7'!$G$2:$S$124,12,FALSE)</f>
        <v>0</v>
      </c>
      <c r="V13" s="54"/>
      <c r="W13" s="19">
        <f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102</v>
      </c>
      <c r="B14" s="75" t="s">
        <v>105</v>
      </c>
      <c r="C14" s="75"/>
      <c r="D14" s="75"/>
      <c r="E14" s="19">
        <v>40</v>
      </c>
      <c r="F14" s="51">
        <f>+E14+(K14+L14+M14)-(X14+Y14+Z14)</f>
        <v>40</v>
      </c>
      <c r="G14" s="19">
        <f>VLOOKUP($B14,'[2]NUM7'!$G$2:$I$157,2,FALSE)</f>
        <v>27</v>
      </c>
      <c r="H14" s="62">
        <f>+G14+(Q14+R14)-(AD14+AE14)</f>
        <v>27</v>
      </c>
      <c r="I14" s="52">
        <f t="shared" si="0"/>
        <v>27</v>
      </c>
      <c r="J14" s="53">
        <f>VLOOKUP($B14,'[4]NUM7'!$G$2:$I$158,2,FALSE)</f>
        <v>27</v>
      </c>
      <c r="K14" s="54"/>
      <c r="L14" s="54"/>
      <c r="M14" s="54"/>
      <c r="N14" s="54"/>
      <c r="O14" s="54"/>
      <c r="P14" s="54"/>
      <c r="Q14" s="54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102</v>
      </c>
      <c r="B15" s="75" t="s">
        <v>106</v>
      </c>
      <c r="C15" s="75"/>
      <c r="D15" s="75"/>
      <c r="E15" s="19">
        <v>35</v>
      </c>
      <c r="F15" s="51">
        <f>+E15+(K15+L15+M15)-(X15+Y15+Z15)</f>
        <v>35</v>
      </c>
      <c r="G15" s="19">
        <f>VLOOKUP($B15,'[2]NUM7'!$G$2:$I$157,2,FALSE)</f>
        <v>47</v>
      </c>
      <c r="H15" s="62">
        <f>+G15+(Q15+R15)-(AD15+AE15)</f>
        <v>47</v>
      </c>
      <c r="I15" s="52">
        <f t="shared" si="0"/>
        <v>47</v>
      </c>
      <c r="J15" s="53">
        <f>VLOOKUP($B15,'[4]NUM7'!$G$2:$I$158,2,FALSE)</f>
        <v>47</v>
      </c>
      <c r="K15" s="54">
        <f>VLOOKUP($B15,'[3]ACT NUM7'!$G$2:$S$124,2,FALSE)</f>
        <v>0</v>
      </c>
      <c r="L15" s="54">
        <f>VLOOKUP($B15,'[3]ACT NUM7'!$G$2:$S$124,3,FALSE)</f>
        <v>0</v>
      </c>
      <c r="M15" s="54">
        <f>VLOOKUP($B15,'[3]ACT NUM7'!$G$2:$S$124,4,FALSE)</f>
        <v>0</v>
      </c>
      <c r="N15" s="54">
        <f>VLOOKUP($B15,'[3]ACT NUM7'!$G$2:$S$124,5,FALSE)</f>
        <v>0</v>
      </c>
      <c r="O15" s="54">
        <f>VLOOKUP($B15,'[3]ACT NUM7'!$G$2:$S$124,6,FALSE)</f>
        <v>1</v>
      </c>
      <c r="P15" s="54">
        <f>VLOOKUP($B15,'[3]ACT NUM7'!$G$2:$S$124,7,FALSE)</f>
        <v>1</v>
      </c>
      <c r="Q15" s="54">
        <f>VLOOKUP($B15,'[3]ACT NUM7'!$G$2:$S$124,8,FALSE)</f>
        <v>0</v>
      </c>
      <c r="R15" s="67">
        <f>VLOOKUP($B15,'[3]ACT NUM7'!$G$2:$S$124,9,FALSE)</f>
        <v>0</v>
      </c>
      <c r="S15" s="67">
        <f>VLOOKUP($B15,'[3]ACT NUM7'!$G$2:$S$124,10,FALSE)</f>
        <v>0</v>
      </c>
      <c r="T15" s="68">
        <f>VLOOKUP($B15,'[3]ACT NUM7'!$G$2:$S$124,11,FALSE)</f>
        <v>0</v>
      </c>
      <c r="U15" s="67">
        <f>VLOOKUP($B15,'[3]ACT NUM7'!$G$2:$S$124,12,FALSE)</f>
        <v>0</v>
      </c>
      <c r="V15" s="54"/>
      <c r="W15" s="19">
        <f>SUM(K15:V15)</f>
        <v>2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63" t="s">
        <v>112</v>
      </c>
      <c r="B16" s="164"/>
      <c r="C16" s="45">
        <f>+D16/'Meta Corte Muni'!M56</f>
        <v>0.9953343701399688</v>
      </c>
      <c r="D16" s="20">
        <f>+J16/AK16</f>
        <v>0.4976671850699844</v>
      </c>
      <c r="E16" s="15">
        <f aca="true" t="shared" si="1" ref="E16:V16">SUM(E12:E15)</f>
        <v>181</v>
      </c>
      <c r="F16" s="15">
        <f t="shared" si="1"/>
        <v>183</v>
      </c>
      <c r="G16" s="15">
        <f t="shared" si="1"/>
        <v>191</v>
      </c>
      <c r="H16" s="15">
        <f t="shared" si="1"/>
        <v>193</v>
      </c>
      <c r="I16" s="15">
        <f t="shared" si="1"/>
        <v>193</v>
      </c>
      <c r="J16" s="15">
        <f t="shared" si="1"/>
        <v>192</v>
      </c>
      <c r="K16" s="15">
        <f t="shared" si="1"/>
        <v>1</v>
      </c>
      <c r="L16" s="15">
        <f t="shared" si="1"/>
        <v>0</v>
      </c>
      <c r="M16" s="15">
        <f t="shared" si="1"/>
        <v>1</v>
      </c>
      <c r="N16" s="15">
        <f t="shared" si="1"/>
        <v>0</v>
      </c>
      <c r="O16" s="15">
        <f t="shared" si="1"/>
        <v>2</v>
      </c>
      <c r="P16" s="15">
        <f t="shared" si="1"/>
        <v>3</v>
      </c>
      <c r="Q16" s="15">
        <f t="shared" si="1"/>
        <v>1</v>
      </c>
      <c r="R16" s="15">
        <f t="shared" si="1"/>
        <v>1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9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aca="true" t="shared" si="4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107</v>
      </c>
      <c r="B17" s="75" t="s">
        <v>108</v>
      </c>
      <c r="C17" s="75"/>
      <c r="D17" s="75"/>
      <c r="E17" s="19">
        <v>124</v>
      </c>
      <c r="F17" s="51">
        <f>+E17+(K17+L17+M17)-(X17+Y17+Z17)</f>
        <v>124</v>
      </c>
      <c r="G17" s="19">
        <f>VLOOKUP($B17,'[2]NUM7'!$G$2:$I$157,2,FALSE)</f>
        <v>118</v>
      </c>
      <c r="H17" s="62">
        <f>+G17+(Q17+R17)-(AD17+AE17)</f>
        <v>120</v>
      </c>
      <c r="I17" s="52">
        <f t="shared" si="0"/>
        <v>121</v>
      </c>
      <c r="J17" s="53">
        <f>VLOOKUP($B17,'[4]NUM7'!$G$2:$I$158,2,FALSE)</f>
        <v>124</v>
      </c>
      <c r="K17" s="54">
        <f>VLOOKUP($B17,'[3]ACT NUM7'!$G$2:$S$124,2,FALSE)</f>
        <v>0</v>
      </c>
      <c r="L17" s="54">
        <f>VLOOKUP($B17,'[3]ACT NUM7'!$G$2:$S$124,3,FALSE)</f>
        <v>0</v>
      </c>
      <c r="M17" s="54">
        <f>VLOOKUP($B17,'[3]ACT NUM7'!$G$2:$S$124,4,FALSE)</f>
        <v>0</v>
      </c>
      <c r="N17" s="54">
        <f>VLOOKUP($B17,'[3]ACT NUM7'!$G$2:$S$124,5,FALSE)</f>
        <v>0</v>
      </c>
      <c r="O17" s="54">
        <f>VLOOKUP($B17,'[3]ACT NUM7'!$G$2:$S$124,6,FALSE)</f>
        <v>0</v>
      </c>
      <c r="P17" s="54">
        <f>VLOOKUP($B17,'[3]ACT NUM7'!$G$2:$S$124,7,FALSE)</f>
        <v>2</v>
      </c>
      <c r="Q17" s="54">
        <f>VLOOKUP($B17,'[3]ACT NUM7'!$G$2:$S$124,8,FALSE)</f>
        <v>0</v>
      </c>
      <c r="R17" s="67">
        <f>VLOOKUP($B17,'[3]ACT NUM7'!$G$2:$S$124,9,FALSE)</f>
        <v>2</v>
      </c>
      <c r="S17" s="67">
        <f>VLOOKUP($B17,'[3]ACT NUM7'!$G$2:$S$124,10,FALSE)</f>
        <v>1</v>
      </c>
      <c r="T17" s="68">
        <f>VLOOKUP($B17,'[3]ACT NUM7'!$G$2:$S$124,11,FALSE)</f>
        <v>0</v>
      </c>
      <c r="U17" s="67">
        <f>VLOOKUP($B17,'[3]ACT NUM7'!$G$2:$S$124,12,FALSE)</f>
        <v>0</v>
      </c>
      <c r="V17" s="67"/>
      <c r="W17" s="19">
        <f t="shared" si="2"/>
        <v>5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4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107</v>
      </c>
      <c r="B18" s="75" t="s">
        <v>109</v>
      </c>
      <c r="C18" s="75"/>
      <c r="D18" s="75"/>
      <c r="E18" s="19">
        <v>39</v>
      </c>
      <c r="F18" s="51">
        <f>+E18+(K18+L18+M18)-(X18+Y18+Z18)</f>
        <v>39</v>
      </c>
      <c r="G18" s="19">
        <f>VLOOKUP($B18,'[2]NUM7'!$G$2:$I$157,2,FALSE)</f>
        <v>39</v>
      </c>
      <c r="H18" s="62">
        <f>+G18+(Q18+R18)-(AD18+AE18)</f>
        <v>39</v>
      </c>
      <c r="I18" s="52">
        <f t="shared" si="0"/>
        <v>39</v>
      </c>
      <c r="J18" s="53">
        <f>VLOOKUP($B18,'[4]NUM7'!$G$2:$I$158,2,FALSE)</f>
        <v>41</v>
      </c>
      <c r="K18" s="54"/>
      <c r="L18" s="54"/>
      <c r="M18" s="54"/>
      <c r="N18" s="54"/>
      <c r="O18" s="54"/>
      <c r="P18" s="54"/>
      <c r="Q18" s="54"/>
      <c r="R18" s="67"/>
      <c r="S18" s="67"/>
      <c r="T18" s="68"/>
      <c r="U18" s="67"/>
      <c r="V18" s="67"/>
      <c r="W18" s="19">
        <f t="shared" si="2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4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107</v>
      </c>
      <c r="B19" s="75" t="s">
        <v>110</v>
      </c>
      <c r="C19" s="75"/>
      <c r="D19" s="75"/>
      <c r="E19" s="19">
        <v>13</v>
      </c>
      <c r="F19" s="51">
        <f>+E19+(K19+L19+M19)-(X19+Y19+Z19)</f>
        <v>13</v>
      </c>
      <c r="G19" s="19">
        <f>VLOOKUP($B19,'[2]NUM7'!$G$2:$I$157,2,FALSE)</f>
        <v>14</v>
      </c>
      <c r="H19" s="62">
        <f>+G19+(Q19+R19)-(AD19+AE19)</f>
        <v>14</v>
      </c>
      <c r="I19" s="52">
        <f t="shared" si="0"/>
        <v>14</v>
      </c>
      <c r="J19" s="53">
        <f>VLOOKUP($B19,'[4]NUM7'!$G$2:$I$158,2,FALSE)</f>
        <v>12</v>
      </c>
      <c r="K19" s="54"/>
      <c r="L19" s="54"/>
      <c r="M19" s="54"/>
      <c r="N19" s="54"/>
      <c r="O19" s="54"/>
      <c r="P19" s="54"/>
      <c r="Q19" s="54"/>
      <c r="R19" s="67"/>
      <c r="S19" s="67"/>
      <c r="T19" s="68"/>
      <c r="U19" s="67"/>
      <c r="V19" s="67"/>
      <c r="W19" s="19">
        <f t="shared" si="2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4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107</v>
      </c>
      <c r="B20" s="75" t="s">
        <v>111</v>
      </c>
      <c r="C20" s="75"/>
      <c r="D20" s="75"/>
      <c r="E20" s="19">
        <v>49</v>
      </c>
      <c r="F20" s="51">
        <f>+E20+(K20+L20+M20)-(X20+Y20+Z20)</f>
        <v>49</v>
      </c>
      <c r="G20" s="19">
        <f>VLOOKUP($B20,'[2]NUM7'!$G$2:$I$157,2,FALSE)</f>
        <v>51</v>
      </c>
      <c r="H20" s="62">
        <f>+G20+(Q20+R20)-(AD20+AE20)</f>
        <v>53</v>
      </c>
      <c r="I20" s="52">
        <f t="shared" si="0"/>
        <v>53</v>
      </c>
      <c r="J20" s="53">
        <f>VLOOKUP($B20,'[4]NUM7'!$G$2:$I$158,2,FALSE)</f>
        <v>54</v>
      </c>
      <c r="K20" s="54">
        <f>VLOOKUP($B20,'[3]ACT NUM7'!$G$2:$S$124,2,FALSE)</f>
        <v>0</v>
      </c>
      <c r="L20" s="54">
        <f>VLOOKUP($B20,'[3]ACT NUM7'!$G$2:$S$124,3,FALSE)</f>
        <v>0</v>
      </c>
      <c r="M20" s="54">
        <f>VLOOKUP($B20,'[3]ACT NUM7'!$G$2:$S$124,4,FALSE)</f>
        <v>0</v>
      </c>
      <c r="N20" s="54">
        <f>VLOOKUP($B20,'[3]ACT NUM7'!$G$2:$S$124,5,FALSE)</f>
        <v>0</v>
      </c>
      <c r="O20" s="54">
        <f>VLOOKUP($B20,'[3]ACT NUM7'!$G$2:$S$124,6,FALSE)</f>
        <v>0</v>
      </c>
      <c r="P20" s="54">
        <f>VLOOKUP($B20,'[3]ACT NUM7'!$G$2:$S$124,7,FALSE)</f>
        <v>0</v>
      </c>
      <c r="Q20" s="54">
        <f>VLOOKUP($B20,'[3]ACT NUM7'!$G$2:$S$124,8,FALSE)</f>
        <v>1</v>
      </c>
      <c r="R20" s="67">
        <f>VLOOKUP($B20,'[3]ACT NUM7'!$G$2:$S$124,9,FALSE)</f>
        <v>1</v>
      </c>
      <c r="S20" s="67">
        <f>VLOOKUP($B20,'[3]ACT NUM7'!$G$2:$S$124,10,FALSE)</f>
        <v>0</v>
      </c>
      <c r="T20" s="68">
        <f>VLOOKUP($B20,'[3]ACT NUM7'!$G$2:$S$124,11,FALSE)</f>
        <v>0</v>
      </c>
      <c r="U20" s="67">
        <f>VLOOKUP($B20,'[3]ACT NUM7'!$G$2:$S$124,12,FALSE)</f>
        <v>0</v>
      </c>
      <c r="V20" s="67"/>
      <c r="W20" s="19">
        <f t="shared" si="2"/>
        <v>2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4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63" t="s">
        <v>113</v>
      </c>
      <c r="B21" s="164"/>
      <c r="C21" s="45">
        <f>+D21/'Meta Corte Muni'!M57</f>
        <v>0.990566037735849</v>
      </c>
      <c r="D21" s="20">
        <f>+J21/AK21</f>
        <v>0.4952830188679245</v>
      </c>
      <c r="E21" s="15">
        <f aca="true" t="shared" si="5" ref="E21:V21">SUM(E17:E20)</f>
        <v>225</v>
      </c>
      <c r="F21" s="15">
        <f t="shared" si="5"/>
        <v>225</v>
      </c>
      <c r="G21" s="15">
        <f t="shared" si="5"/>
        <v>222</v>
      </c>
      <c r="H21" s="15">
        <f t="shared" si="5"/>
        <v>226</v>
      </c>
      <c r="I21" s="15">
        <f t="shared" si="5"/>
        <v>227</v>
      </c>
      <c r="J21" s="15">
        <f t="shared" si="5"/>
        <v>231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2</v>
      </c>
      <c r="Q21" s="15">
        <f t="shared" si="5"/>
        <v>1</v>
      </c>
      <c r="R21" s="15">
        <f t="shared" si="5"/>
        <v>3</v>
      </c>
      <c r="S21" s="15">
        <f t="shared" si="5"/>
        <v>1</v>
      </c>
      <c r="T21" s="15">
        <f t="shared" si="5"/>
        <v>0</v>
      </c>
      <c r="U21" s="15">
        <f t="shared" si="5"/>
        <v>0</v>
      </c>
      <c r="V21" s="15">
        <f t="shared" si="5"/>
        <v>0</v>
      </c>
      <c r="W21" s="15">
        <f t="shared" si="2"/>
        <v>7</v>
      </c>
      <c r="X21" s="15">
        <f aca="true" t="shared" si="6" ref="X21:AI21">SUM(X17:X20)</f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4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114</v>
      </c>
      <c r="C22" s="80"/>
      <c r="E22" s="90">
        <f>+E21+E16</f>
        <v>406</v>
      </c>
      <c r="F22" s="90">
        <f aca="true" t="shared" si="7" ref="F22:AJ22">+F21+F16</f>
        <v>408</v>
      </c>
      <c r="G22" s="90">
        <f t="shared" si="7"/>
        <v>413</v>
      </c>
      <c r="H22" s="90">
        <f t="shared" si="7"/>
        <v>419</v>
      </c>
      <c r="I22" s="90">
        <f t="shared" si="7"/>
        <v>420</v>
      </c>
      <c r="J22" s="90">
        <f t="shared" si="7"/>
        <v>423</v>
      </c>
      <c r="K22" s="90">
        <f t="shared" si="7"/>
        <v>1</v>
      </c>
      <c r="L22" s="90">
        <f t="shared" si="7"/>
        <v>0</v>
      </c>
      <c r="M22" s="90">
        <f t="shared" si="7"/>
        <v>1</v>
      </c>
      <c r="N22" s="90">
        <f t="shared" si="7"/>
        <v>0</v>
      </c>
      <c r="O22" s="90">
        <f t="shared" si="7"/>
        <v>2</v>
      </c>
      <c r="P22" s="90">
        <f t="shared" si="7"/>
        <v>5</v>
      </c>
      <c r="Q22" s="90">
        <f t="shared" si="7"/>
        <v>2</v>
      </c>
      <c r="R22" s="90">
        <f t="shared" si="7"/>
        <v>4</v>
      </c>
      <c r="S22" s="90">
        <f t="shared" si="7"/>
        <v>1</v>
      </c>
      <c r="T22" s="90">
        <f t="shared" si="7"/>
        <v>0</v>
      </c>
      <c r="U22" s="90">
        <f t="shared" si="7"/>
        <v>0</v>
      </c>
      <c r="V22" s="90">
        <f t="shared" si="7"/>
        <v>0</v>
      </c>
      <c r="W22" s="90">
        <f t="shared" si="7"/>
        <v>16</v>
      </c>
      <c r="X22" s="90">
        <f t="shared" si="7"/>
        <v>0</v>
      </c>
      <c r="Y22" s="90">
        <f t="shared" si="7"/>
        <v>0</v>
      </c>
      <c r="Z22" s="90">
        <f t="shared" si="7"/>
        <v>0</v>
      </c>
      <c r="AA22" s="90">
        <f t="shared" si="7"/>
        <v>0</v>
      </c>
      <c r="AB22" s="90">
        <f t="shared" si="7"/>
        <v>0</v>
      </c>
      <c r="AC22" s="90">
        <f t="shared" si="7"/>
        <v>0</v>
      </c>
      <c r="AD22" s="90">
        <f t="shared" si="7"/>
        <v>0</v>
      </c>
      <c r="AE22" s="90">
        <f t="shared" si="7"/>
        <v>0</v>
      </c>
      <c r="AF22" s="90">
        <f t="shared" si="7"/>
        <v>0</v>
      </c>
      <c r="AG22" s="90">
        <f t="shared" si="7"/>
        <v>0</v>
      </c>
      <c r="AH22" s="90">
        <f t="shared" si="7"/>
        <v>0</v>
      </c>
      <c r="AI22" s="90">
        <f t="shared" si="7"/>
        <v>0</v>
      </c>
      <c r="AJ22" s="90">
        <f t="shared" si="7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  <mergeCell ref="A16:B16"/>
    <mergeCell ref="A21:B21"/>
    <mergeCell ref="A1:A10"/>
    <mergeCell ref="B1:B10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10.421875" style="56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58</v>
      </c>
      <c r="D1" s="217" t="s">
        <v>55</v>
      </c>
      <c r="E1" s="222" t="s">
        <v>45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4"/>
    </row>
    <row r="2" spans="1:39" ht="15" customHeight="1" thickTop="1">
      <c r="A2" s="172"/>
      <c r="B2" s="175"/>
      <c r="C2" s="166"/>
      <c r="D2" s="218"/>
      <c r="E2" s="225" t="s">
        <v>3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7"/>
      <c r="AK2" s="208" t="s">
        <v>4</v>
      </c>
      <c r="AL2" s="208"/>
      <c r="AM2" s="212"/>
    </row>
    <row r="3" spans="1:39" ht="15" customHeight="1">
      <c r="A3" s="172"/>
      <c r="B3" s="175"/>
      <c r="C3" s="166"/>
      <c r="D3" s="218"/>
      <c r="E3" s="22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29"/>
      <c r="AK3" s="208"/>
      <c r="AL3" s="208"/>
      <c r="AM3" s="212"/>
    </row>
    <row r="4" spans="1:39" ht="15" customHeight="1">
      <c r="A4" s="172"/>
      <c r="B4" s="175"/>
      <c r="C4" s="166"/>
      <c r="D4" s="218"/>
      <c r="E4" s="22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29"/>
      <c r="AK4" s="208"/>
      <c r="AL4" s="208"/>
      <c r="AM4" s="212"/>
    </row>
    <row r="5" spans="1:39" ht="15" customHeight="1">
      <c r="A5" s="172"/>
      <c r="B5" s="175"/>
      <c r="C5" s="166"/>
      <c r="D5" s="218"/>
      <c r="E5" s="22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29"/>
      <c r="AK5" s="208"/>
      <c r="AL5" s="208"/>
      <c r="AM5" s="212"/>
    </row>
    <row r="6" spans="1:39" ht="15" customHeight="1">
      <c r="A6" s="172"/>
      <c r="B6" s="175"/>
      <c r="C6" s="166"/>
      <c r="D6" s="218"/>
      <c r="E6" s="22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29"/>
      <c r="AK6" s="208"/>
      <c r="AL6" s="208"/>
      <c r="AM6" s="212"/>
    </row>
    <row r="7" spans="1:39" ht="15" customHeight="1">
      <c r="A7" s="172"/>
      <c r="B7" s="175"/>
      <c r="C7" s="166"/>
      <c r="D7" s="218"/>
      <c r="E7" s="22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29"/>
      <c r="AK7" s="208"/>
      <c r="AL7" s="208"/>
      <c r="AM7" s="212"/>
    </row>
    <row r="8" spans="1:39" ht="15" customHeight="1">
      <c r="A8" s="172"/>
      <c r="B8" s="175"/>
      <c r="C8" s="166"/>
      <c r="D8" s="218"/>
      <c r="E8" s="22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29"/>
      <c r="AK8" s="208"/>
      <c r="AL8" s="208"/>
      <c r="AM8" s="212"/>
    </row>
    <row r="9" spans="1:39" ht="15.75" customHeight="1" thickBot="1">
      <c r="A9" s="172"/>
      <c r="B9" s="175"/>
      <c r="C9" s="166"/>
      <c r="D9" s="218"/>
      <c r="E9" s="230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2"/>
      <c r="AK9" s="210"/>
      <c r="AL9" s="210"/>
      <c r="AM9" s="213"/>
    </row>
    <row r="10" spans="1:39" ht="57.75" customHeight="1" thickBot="1" thickTop="1">
      <c r="A10" s="173"/>
      <c r="B10" s="167"/>
      <c r="C10" s="166"/>
      <c r="D10" s="219"/>
      <c r="E10" s="220" t="s">
        <v>57</v>
      </c>
      <c r="F10" s="221"/>
      <c r="G10" s="221"/>
      <c r="H10" s="221"/>
      <c r="I10" s="221"/>
      <c r="J10" s="246"/>
      <c r="K10" s="214" t="s">
        <v>46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6"/>
      <c r="X10" s="215" t="s">
        <v>47</v>
      </c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42"/>
      <c r="AK10" s="243" t="s">
        <v>54</v>
      </c>
      <c r="AL10" s="243" t="s">
        <v>135</v>
      </c>
      <c r="AM10" s="244" t="s">
        <v>136</v>
      </c>
    </row>
    <row r="11" spans="1:39" ht="33.75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41"/>
      <c r="AL11" s="241"/>
      <c r="AM11" s="245"/>
    </row>
    <row r="12" spans="1:39" s="74" customFormat="1" ht="13.5" thickBot="1">
      <c r="A12" s="1" t="s">
        <v>102</v>
      </c>
      <c r="B12" s="75" t="s">
        <v>103</v>
      </c>
      <c r="C12" s="75"/>
      <c r="D12" s="75"/>
      <c r="E12" s="19">
        <v>146</v>
      </c>
      <c r="F12" s="51">
        <f>+E12+(K12+L12+M12)-(X12+Y12+Z12)</f>
        <v>146</v>
      </c>
      <c r="G12" s="19">
        <f>VLOOKUP($B12,'[2]NUM8'!$G$2:$I$157,2,FALSE)</f>
        <v>146</v>
      </c>
      <c r="H12" s="62">
        <f>+G12+(Q12+R12)-(AD12+AE12)</f>
        <v>149</v>
      </c>
      <c r="I12" s="52">
        <f>+G12+(Q12+R12+S12+T12)-(AD12+AE12+AF12+AG12)</f>
        <v>149</v>
      </c>
      <c r="J12" s="53">
        <f>VLOOKUP($B12,'[4]NUM8'!$G$2:$I$158,2,FALSE)</f>
        <v>149</v>
      </c>
      <c r="K12" s="54">
        <f>VLOOKUP($B12,'[3]ACT NUM8'!$G$2:$S$141,2,FALSE)</f>
        <v>0</v>
      </c>
      <c r="L12" s="54">
        <f>VLOOKUP($B12,'[3]ACT NUM8'!$G$2:$S$141,3,FALSE)</f>
        <v>0</v>
      </c>
      <c r="M12" s="54">
        <f>VLOOKUP($B12,'[3]ACT NUM8'!$G$2:$S$141,4,FALSE)</f>
        <v>0</v>
      </c>
      <c r="N12" s="54">
        <f>VLOOKUP($B12,'[3]ACT NUM8'!$G$2:$S$141,5,FALSE)</f>
        <v>1</v>
      </c>
      <c r="O12" s="54">
        <f>VLOOKUP($B12,'[3]ACT NUM8'!$G$2:$S$141,6,FALSE)</f>
        <v>0</v>
      </c>
      <c r="P12" s="54">
        <f>VLOOKUP($B12,'[3]ACT NUM8'!$G$2:$S$141,7,FALSE)</f>
        <v>1</v>
      </c>
      <c r="Q12" s="54">
        <f>VLOOKUP($B12,'[3]ACT NUM8'!$G$2:$S$141,8,FALSE)</f>
        <v>0</v>
      </c>
      <c r="R12" s="67">
        <f>VLOOKUP($B12,'[3]ACT NUM8'!$G$2:$S$141,9,FALSE)</f>
        <v>3</v>
      </c>
      <c r="S12" s="67">
        <f>VLOOKUP($B12,'[3]ACT NUM8'!$G$2:$S$141,10,FALSE)</f>
        <v>0</v>
      </c>
      <c r="T12" s="68">
        <f>VLOOKUP($B12,'[3]ACT NUM8'!$G$2:$S$141,11,FALSE)</f>
        <v>0</v>
      </c>
      <c r="U12" s="67">
        <f>VLOOKUP($B12,'[3]ACT NUM8'!$G$2:$S$141,12,FALSE)</f>
        <v>0</v>
      </c>
      <c r="V12" s="54"/>
      <c r="W12" s="19">
        <f>SUM(K12:V12)</f>
        <v>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102</v>
      </c>
      <c r="B13" s="75" t="s">
        <v>104</v>
      </c>
      <c r="C13" s="75"/>
      <c r="D13" s="75"/>
      <c r="E13" s="19">
        <v>116</v>
      </c>
      <c r="F13" s="51">
        <f>+E13+(K13+L13+M13)-(X13+Y13+Z13)</f>
        <v>118</v>
      </c>
      <c r="G13" s="19">
        <f>VLOOKUP($B13,'[2]NUM8'!$G$2:$I$157,2,FALSE)</f>
        <v>106</v>
      </c>
      <c r="H13" s="62">
        <f>+G13+(Q13+R13)-(AD13+AE13)</f>
        <v>108</v>
      </c>
      <c r="I13" s="52">
        <f>+G13+(Q13+R13+S13+T13)-(AD13+AE13+AF13+AG13)</f>
        <v>108</v>
      </c>
      <c r="J13" s="53">
        <f>VLOOKUP($B13,'[4]NUM8'!$G$2:$I$158,2,FALSE)</f>
        <v>106</v>
      </c>
      <c r="K13" s="54">
        <f>VLOOKUP($B13,'[3]ACT NUM8'!$G$2:$S$141,2,FALSE)</f>
        <v>0</v>
      </c>
      <c r="L13" s="54">
        <f>VLOOKUP($B13,'[3]ACT NUM8'!$G$2:$S$141,3,FALSE)</f>
        <v>1</v>
      </c>
      <c r="M13" s="54">
        <f>VLOOKUP($B13,'[3]ACT NUM8'!$G$2:$S$141,4,FALSE)</f>
        <v>1</v>
      </c>
      <c r="N13" s="54">
        <f>VLOOKUP($B13,'[3]ACT NUM8'!$G$2:$S$141,5,FALSE)</f>
        <v>0</v>
      </c>
      <c r="O13" s="54">
        <f>VLOOKUP($B13,'[3]ACT NUM8'!$G$2:$S$141,6,FALSE)</f>
        <v>0</v>
      </c>
      <c r="P13" s="54">
        <f>VLOOKUP($B13,'[3]ACT NUM8'!$G$2:$S$141,7,FALSE)</f>
        <v>0</v>
      </c>
      <c r="Q13" s="54">
        <f>VLOOKUP($B13,'[3]ACT NUM8'!$G$2:$S$141,8,FALSE)</f>
        <v>2</v>
      </c>
      <c r="R13" s="67">
        <f>VLOOKUP($B13,'[3]ACT NUM8'!$G$2:$S$141,9,FALSE)</f>
        <v>0</v>
      </c>
      <c r="S13" s="67">
        <f>VLOOKUP($B13,'[3]ACT NUM8'!$G$2:$S$141,10,FALSE)</f>
        <v>0</v>
      </c>
      <c r="T13" s="68">
        <f>VLOOKUP($B13,'[3]ACT NUM8'!$G$2:$S$141,11,FALSE)</f>
        <v>0</v>
      </c>
      <c r="U13" s="67">
        <f>VLOOKUP($B13,'[3]ACT NUM8'!$G$2:$S$141,12,FALSE)</f>
        <v>0</v>
      </c>
      <c r="V13" s="54"/>
      <c r="W13" s="19">
        <f>SUM(K13:V13)</f>
        <v>4</v>
      </c>
      <c r="X13" s="54">
        <f>VLOOKUP($B13,'[3]ACT NUM8'!$AB$2:$AN$123,2,FALSE)</f>
        <v>0</v>
      </c>
      <c r="Y13" s="54">
        <f>VLOOKUP($B13,'[3]ACT NUM8'!$AB$2:$AN$123,3,FALSE)</f>
        <v>0</v>
      </c>
      <c r="Z13" s="54">
        <f>VLOOKUP($B13,'[3]ACT NUM8'!$AB$2:$AN$123,4,FALSE)</f>
        <v>0</v>
      </c>
      <c r="AA13" s="54">
        <f>VLOOKUP($B13,'[3]ACT NUM8'!$AB$2:$AN$123,5,FALSE)</f>
        <v>0</v>
      </c>
      <c r="AB13" s="54">
        <f>VLOOKUP($B13,'[3]ACT NUM8'!$AB$2:$AN$123,6,FALSE)</f>
        <v>2</v>
      </c>
      <c r="AC13" s="54">
        <f>VLOOKUP($B13,'[3]ACT NUM8'!$AB$2:$AN$123,7,FALSE)</f>
        <v>0</v>
      </c>
      <c r="AD13" s="54">
        <f>VLOOKUP($B13,'[3]ACT NUM8'!$AB$2:$AN$123,8,FALSE)</f>
        <v>0</v>
      </c>
      <c r="AE13" s="54">
        <f>VLOOKUP($B13,'[3]ACT NUM8'!$AB$2:$AN$123,9,FALSE)</f>
        <v>0</v>
      </c>
      <c r="AF13" s="54">
        <f>VLOOKUP($B13,'[3]ACT NUM8'!$AB$2:$AN$123,10,FALSE)</f>
        <v>0</v>
      </c>
      <c r="AG13" s="54">
        <f>VLOOKUP($B13,'[3]ACT NUM8'!$AB$2:$AN$123,11,FALSE)</f>
        <v>0</v>
      </c>
      <c r="AH13" s="54">
        <f>VLOOKUP($B13,'[3]ACT NUM8'!$AB$2:$AN$123,12,FALSE)</f>
        <v>0</v>
      </c>
      <c r="AI13" s="54"/>
      <c r="AJ13" s="19">
        <f aca="true" t="shared" si="0" ref="AJ13:AJ21">SUM(X13:AI13)</f>
        <v>2</v>
      </c>
      <c r="AK13" s="90"/>
      <c r="AL13" s="90"/>
      <c r="AM13" s="90"/>
    </row>
    <row r="14" spans="1:39" s="74" customFormat="1" ht="13.5" thickBot="1">
      <c r="A14" s="1" t="s">
        <v>102</v>
      </c>
      <c r="B14" s="75" t="s">
        <v>105</v>
      </c>
      <c r="C14" s="75"/>
      <c r="D14" s="75"/>
      <c r="E14" s="19">
        <v>86</v>
      </c>
      <c r="F14" s="51">
        <f>+E14+(K14+L14+M14)-(X14+Y14+Z14)</f>
        <v>87</v>
      </c>
      <c r="G14" s="19">
        <f>VLOOKUP($B14,'[2]NUM8'!$G$2:$I$157,2,FALSE)</f>
        <v>77</v>
      </c>
      <c r="H14" s="62">
        <f>+G14+(Q14+R14)-(AD14+AE14)</f>
        <v>78</v>
      </c>
      <c r="I14" s="52">
        <f>+G14+(Q14+R14+S14+T14)-(AD14+AE14+AF14+AG14)</f>
        <v>78</v>
      </c>
      <c r="J14" s="53">
        <f>VLOOKUP($B14,'[4]NUM8'!$G$2:$I$158,2,FALSE)</f>
        <v>77</v>
      </c>
      <c r="K14" s="54">
        <f>VLOOKUP($B14,'[3]ACT NUM8'!$G$2:$S$141,2,FALSE)</f>
        <v>0</v>
      </c>
      <c r="L14" s="54">
        <f>VLOOKUP($B14,'[3]ACT NUM8'!$G$2:$S$141,3,FALSE)</f>
        <v>1</v>
      </c>
      <c r="M14" s="54">
        <f>VLOOKUP($B14,'[3]ACT NUM8'!$G$2:$S$141,4,FALSE)</f>
        <v>0</v>
      </c>
      <c r="N14" s="54">
        <f>VLOOKUP($B14,'[3]ACT NUM8'!$G$2:$S$141,5,FALSE)</f>
        <v>0</v>
      </c>
      <c r="O14" s="54">
        <f>VLOOKUP($B14,'[3]ACT NUM8'!$G$2:$S$141,6,FALSE)</f>
        <v>1</v>
      </c>
      <c r="P14" s="54">
        <f>VLOOKUP($B14,'[3]ACT NUM8'!$G$2:$S$141,7,FALSE)</f>
        <v>0</v>
      </c>
      <c r="Q14" s="54">
        <f>VLOOKUP($B14,'[3]ACT NUM8'!$G$2:$S$141,8,FALSE)</f>
        <v>0</v>
      </c>
      <c r="R14" s="67">
        <f>VLOOKUP($B14,'[3]ACT NUM8'!$G$2:$S$141,9,FALSE)</f>
        <v>1</v>
      </c>
      <c r="S14" s="67">
        <f>VLOOKUP($B14,'[3]ACT NUM8'!$G$2:$S$141,10,FALSE)</f>
        <v>0</v>
      </c>
      <c r="T14" s="68">
        <f>VLOOKUP($B14,'[3]ACT NUM8'!$G$2:$S$141,11,FALSE)</f>
        <v>0</v>
      </c>
      <c r="U14" s="67">
        <f>VLOOKUP($B14,'[3]ACT NUM8'!$G$2:$S$141,12,FALSE)</f>
        <v>0</v>
      </c>
      <c r="V14" s="54"/>
      <c r="W14" s="19">
        <f>SUM(K14:V14)</f>
        <v>3</v>
      </c>
      <c r="X14" s="54">
        <f>VLOOKUP($B14,'[3]ACT NUM8'!$AB$2:$AN$123,2,FALSE)</f>
        <v>0</v>
      </c>
      <c r="Y14" s="54">
        <f>VLOOKUP($B14,'[3]ACT NUM8'!$AB$2:$AN$123,3,FALSE)</f>
        <v>0</v>
      </c>
      <c r="Z14" s="54">
        <f>VLOOKUP($B14,'[3]ACT NUM8'!$AB$2:$AN$123,4,FALSE)</f>
        <v>0</v>
      </c>
      <c r="AA14" s="54">
        <f>VLOOKUP($B14,'[3]ACT NUM8'!$AB$2:$AN$123,5,FALSE)</f>
        <v>0</v>
      </c>
      <c r="AB14" s="54">
        <f>VLOOKUP($B14,'[3]ACT NUM8'!$AB$2:$AN$123,6,FALSE)</f>
        <v>0</v>
      </c>
      <c r="AC14" s="54">
        <f>VLOOKUP($B14,'[3]ACT NUM8'!$AB$2:$AN$123,7,FALSE)</f>
        <v>1</v>
      </c>
      <c r="AD14" s="54">
        <f>VLOOKUP($B14,'[3]ACT NUM8'!$AB$2:$AN$123,8,FALSE)</f>
        <v>0</v>
      </c>
      <c r="AE14" s="54">
        <f>VLOOKUP($B14,'[3]ACT NUM8'!$AB$2:$AN$123,9,FALSE)</f>
        <v>0</v>
      </c>
      <c r="AF14" s="54">
        <f>VLOOKUP($B14,'[3]ACT NUM8'!$AB$2:$AN$123,10,FALSE)</f>
        <v>0</v>
      </c>
      <c r="AG14" s="54">
        <f>VLOOKUP($B14,'[3]ACT NUM8'!$AB$2:$AN$123,11,FALSE)</f>
        <v>0</v>
      </c>
      <c r="AH14" s="54">
        <f>VLOOKUP($B14,'[3]ACT NUM8'!$AB$2:$AN$123,12,FALSE)</f>
        <v>0</v>
      </c>
      <c r="AI14" s="54"/>
      <c r="AJ14" s="19">
        <f t="shared" si="0"/>
        <v>1</v>
      </c>
      <c r="AK14" s="90"/>
      <c r="AL14" s="90"/>
      <c r="AM14" s="90"/>
    </row>
    <row r="15" spans="1:39" s="74" customFormat="1" ht="13.5" thickBot="1">
      <c r="A15" s="1" t="s">
        <v>102</v>
      </c>
      <c r="B15" s="75" t="s">
        <v>106</v>
      </c>
      <c r="C15" s="75"/>
      <c r="D15" s="75"/>
      <c r="E15" s="19">
        <v>67</v>
      </c>
      <c r="F15" s="51">
        <f>+E15+(K15+L15+M15)-(X15+Y15+Z15)</f>
        <v>68</v>
      </c>
      <c r="G15" s="19">
        <f>VLOOKUP($B15,'[2]NUM8'!$G$2:$I$157,2,FALSE)</f>
        <v>83</v>
      </c>
      <c r="H15" s="62">
        <f>+G15+(Q15+R15)-(AD15+AE15)</f>
        <v>84</v>
      </c>
      <c r="I15" s="52">
        <f>+G15+(Q15+R15+S15+T15)-(AD15+AE15+AF15+AG15)</f>
        <v>84</v>
      </c>
      <c r="J15" s="53">
        <f>VLOOKUP($B15,'[4]NUM8'!$G$2:$I$158,2,FALSE)</f>
        <v>86</v>
      </c>
      <c r="K15" s="54">
        <f>VLOOKUP($B15,'[3]ACT NUM8'!$G$2:$S$141,2,FALSE)</f>
        <v>0</v>
      </c>
      <c r="L15" s="54">
        <f>VLOOKUP($B15,'[3]ACT NUM8'!$G$2:$S$141,3,FALSE)</f>
        <v>1</v>
      </c>
      <c r="M15" s="54">
        <f>VLOOKUP($B15,'[3]ACT NUM8'!$G$2:$S$141,4,FALSE)</f>
        <v>0</v>
      </c>
      <c r="N15" s="54">
        <f>VLOOKUP($B15,'[3]ACT NUM8'!$G$2:$S$141,5,FALSE)</f>
        <v>3</v>
      </c>
      <c r="O15" s="54">
        <f>VLOOKUP($B15,'[3]ACT NUM8'!$G$2:$S$141,6,FALSE)</f>
        <v>0</v>
      </c>
      <c r="P15" s="54">
        <f>VLOOKUP($B15,'[3]ACT NUM8'!$G$2:$S$141,7,FALSE)</f>
        <v>2</v>
      </c>
      <c r="Q15" s="54">
        <f>VLOOKUP($B15,'[3]ACT NUM8'!$G$2:$S$141,8,FALSE)</f>
        <v>2</v>
      </c>
      <c r="R15" s="67">
        <f>VLOOKUP($B15,'[3]ACT NUM8'!$G$2:$S$141,9,FALSE)</f>
        <v>0</v>
      </c>
      <c r="S15" s="67">
        <f>VLOOKUP($B15,'[3]ACT NUM8'!$G$2:$S$141,10,FALSE)</f>
        <v>0</v>
      </c>
      <c r="T15" s="68">
        <f>VLOOKUP($B15,'[3]ACT NUM8'!$G$2:$S$141,11,FALSE)</f>
        <v>0</v>
      </c>
      <c r="U15" s="67">
        <f>VLOOKUP($B15,'[3]ACT NUM8'!$G$2:$S$141,12,FALSE)</f>
        <v>0</v>
      </c>
      <c r="V15" s="54"/>
      <c r="W15" s="19">
        <f>SUM(K15:V15)</f>
        <v>8</v>
      </c>
      <c r="X15" s="54">
        <f>VLOOKUP($B15,'[3]ACT NUM8'!$AB$2:$AN$123,2,FALSE)</f>
        <v>0</v>
      </c>
      <c r="Y15" s="54">
        <f>VLOOKUP($B15,'[3]ACT NUM8'!$AB$2:$AN$123,3,FALSE)</f>
        <v>0</v>
      </c>
      <c r="Z15" s="54">
        <f>VLOOKUP($B15,'[3]ACT NUM8'!$AB$2:$AN$123,4,FALSE)</f>
        <v>0</v>
      </c>
      <c r="AA15" s="54">
        <f>VLOOKUP($B15,'[3]ACT NUM8'!$AB$2:$AN$123,5,FALSE)</f>
        <v>0</v>
      </c>
      <c r="AB15" s="54">
        <f>VLOOKUP($B15,'[3]ACT NUM8'!$AB$2:$AN$123,6,FALSE)</f>
        <v>0</v>
      </c>
      <c r="AC15" s="54">
        <f>VLOOKUP($B15,'[3]ACT NUM8'!$AB$2:$AN$123,7,FALSE)</f>
        <v>0</v>
      </c>
      <c r="AD15" s="54">
        <f>VLOOKUP($B15,'[3]ACT NUM8'!$AB$2:$AN$123,8,FALSE)</f>
        <v>0</v>
      </c>
      <c r="AE15" s="54">
        <f>VLOOKUP($B15,'[3]ACT NUM8'!$AB$2:$AN$123,9,FALSE)</f>
        <v>1</v>
      </c>
      <c r="AF15" s="54">
        <f>VLOOKUP($B15,'[3]ACT NUM8'!$AB$2:$AN$123,10,FALSE)</f>
        <v>0</v>
      </c>
      <c r="AG15" s="54">
        <f>VLOOKUP($B15,'[3]ACT NUM8'!$AB$2:$AN$123,11,FALSE)</f>
        <v>0</v>
      </c>
      <c r="AH15" s="54">
        <f>VLOOKUP($B15,'[3]ACT NUM8'!$AB$2:$AN$123,12,FALSE)</f>
        <v>0</v>
      </c>
      <c r="AI15" s="54"/>
      <c r="AJ15" s="19">
        <f t="shared" si="0"/>
        <v>1</v>
      </c>
      <c r="AK15" s="90"/>
      <c r="AL15" s="90"/>
      <c r="AM15" s="90"/>
    </row>
    <row r="16" spans="1:39" s="74" customFormat="1" ht="13.5" thickBot="1">
      <c r="A16" s="163" t="s">
        <v>112</v>
      </c>
      <c r="B16" s="164"/>
      <c r="C16" s="45">
        <f>+D16/'Meta Corte Muni'!N56</f>
        <v>0.8070874948299579</v>
      </c>
      <c r="D16" s="20">
        <f>+J16/AK16</f>
        <v>0.5730321213292701</v>
      </c>
      <c r="E16" s="15">
        <f aca="true" t="shared" si="1" ref="E16:V16">SUM(E12:E15)</f>
        <v>415</v>
      </c>
      <c r="F16" s="15">
        <f t="shared" si="1"/>
        <v>419</v>
      </c>
      <c r="G16" s="15">
        <f t="shared" si="1"/>
        <v>412</v>
      </c>
      <c r="H16" s="15">
        <f>SUM(H12:H15)</f>
        <v>419</v>
      </c>
      <c r="I16" s="15">
        <f t="shared" si="1"/>
        <v>419</v>
      </c>
      <c r="J16" s="15">
        <f t="shared" si="1"/>
        <v>418</v>
      </c>
      <c r="K16" s="15">
        <f t="shared" si="1"/>
        <v>0</v>
      </c>
      <c r="L16" s="15">
        <f t="shared" si="1"/>
        <v>3</v>
      </c>
      <c r="M16" s="15">
        <f t="shared" si="1"/>
        <v>1</v>
      </c>
      <c r="N16" s="15">
        <f t="shared" si="1"/>
        <v>4</v>
      </c>
      <c r="O16" s="15">
        <f t="shared" si="1"/>
        <v>1</v>
      </c>
      <c r="P16" s="15">
        <f t="shared" si="1"/>
        <v>3</v>
      </c>
      <c r="Q16" s="15">
        <f t="shared" si="1"/>
        <v>4</v>
      </c>
      <c r="R16" s="15">
        <f t="shared" si="1"/>
        <v>4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20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2</v>
      </c>
      <c r="AC16" s="15">
        <f t="shared" si="3"/>
        <v>1</v>
      </c>
      <c r="AD16" s="15">
        <f t="shared" si="3"/>
        <v>0</v>
      </c>
      <c r="AE16" s="15">
        <f t="shared" si="3"/>
        <v>1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4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107</v>
      </c>
      <c r="B17" s="75" t="s">
        <v>108</v>
      </c>
      <c r="C17" s="75"/>
      <c r="D17" s="75"/>
      <c r="E17" s="19">
        <v>342</v>
      </c>
      <c r="F17" s="51">
        <f>+E17+(K17+L17+M17)-(X17+Y17+Z17)</f>
        <v>342</v>
      </c>
      <c r="G17" s="19">
        <f>VLOOKUP($B17,'[2]NUM8'!$G$2:$I$157,2,FALSE)</f>
        <v>334</v>
      </c>
      <c r="H17" s="62">
        <f>+G17+(Q17+R17)-(AD17+AE17)</f>
        <v>335</v>
      </c>
      <c r="I17" s="52">
        <f>+G17+(Q17+R17+S17+T17)-(AD17+AE17+AF17+AG17)</f>
        <v>330</v>
      </c>
      <c r="J17" s="53">
        <f>VLOOKUP($B17,'[4]NUM8'!$G$2:$I$158,2,FALSE)</f>
        <v>331</v>
      </c>
      <c r="K17" s="54">
        <f>VLOOKUP($B17,'[3]ACT NUM8'!$G$2:$S$141,2,FALSE)</f>
        <v>0</v>
      </c>
      <c r="L17" s="54">
        <f>VLOOKUP($B17,'[3]ACT NUM8'!$G$2:$S$141,3,FALSE)</f>
        <v>0</v>
      </c>
      <c r="M17" s="54">
        <f>VLOOKUP($B17,'[3]ACT NUM8'!$G$2:$S$141,4,FALSE)</f>
        <v>0</v>
      </c>
      <c r="N17" s="54">
        <f>VLOOKUP($B17,'[3]ACT NUM8'!$G$2:$S$141,5,FALSE)</f>
        <v>0</v>
      </c>
      <c r="O17" s="54">
        <f>VLOOKUP($B17,'[3]ACT NUM8'!$G$2:$S$141,6,FALSE)</f>
        <v>0</v>
      </c>
      <c r="P17" s="54">
        <f>VLOOKUP($B17,'[3]ACT NUM8'!$G$2:$S$141,7,FALSE)</f>
        <v>10</v>
      </c>
      <c r="Q17" s="54">
        <f>VLOOKUP($B17,'[3]ACT NUM8'!$G$2:$S$141,8,FALSE)</f>
        <v>2</v>
      </c>
      <c r="R17" s="54">
        <f>VLOOKUP($B17,'[3]ACT NUM8'!$G$2:$S$141,9,FALSE)</f>
        <v>0</v>
      </c>
      <c r="S17" s="54">
        <f>VLOOKUP($B17,'[3]ACT NUM8'!$G$2:$S$141,10,FALSE)</f>
        <v>1</v>
      </c>
      <c r="T17" s="55">
        <f>VLOOKUP($B17,'[3]ACT NUM8'!$G$2:$S$141,11,FALSE)</f>
        <v>1</v>
      </c>
      <c r="U17" s="54">
        <f>VLOOKUP($B17,'[3]ACT NUM8'!$G$2:$S$141,12,FALSE)</f>
        <v>0</v>
      </c>
      <c r="V17" s="54"/>
      <c r="W17" s="19">
        <f t="shared" si="2"/>
        <v>14</v>
      </c>
      <c r="X17" s="54">
        <f>VLOOKUP($B17,'[3]ACT NUM8'!$AB$2:$AN$123,2,FALSE)</f>
        <v>0</v>
      </c>
      <c r="Y17" s="54">
        <f>VLOOKUP($B17,'[3]ACT NUM8'!$AB$2:$AN$123,3,FALSE)</f>
        <v>0</v>
      </c>
      <c r="Z17" s="54">
        <f>VLOOKUP($B17,'[3]ACT NUM8'!$AB$2:$AN$123,4,FALSE)</f>
        <v>0</v>
      </c>
      <c r="AA17" s="54">
        <f>VLOOKUP($B17,'[3]ACT NUM8'!$AB$2:$AN$123,5,FALSE)</f>
        <v>0</v>
      </c>
      <c r="AB17" s="54">
        <f>VLOOKUP($B17,'[3]ACT NUM8'!$AB$2:$AN$123,6,FALSE)</f>
        <v>0</v>
      </c>
      <c r="AC17" s="54">
        <f>VLOOKUP($B17,'[3]ACT NUM8'!$AB$2:$AN$123,7,FALSE)</f>
        <v>2</v>
      </c>
      <c r="AD17" s="54">
        <f>VLOOKUP($B17,'[3]ACT NUM8'!$AB$2:$AN$123,8,FALSE)</f>
        <v>1</v>
      </c>
      <c r="AE17" s="54">
        <f>VLOOKUP($B17,'[3]ACT NUM8'!$AB$2:$AN$123,9,FALSE)</f>
        <v>0</v>
      </c>
      <c r="AF17" s="54">
        <f>VLOOKUP($B17,'[3]ACT NUM8'!$AB$2:$AN$123,10,FALSE)</f>
        <v>3</v>
      </c>
      <c r="AG17" s="54">
        <f>VLOOKUP($B17,'[3]ACT NUM8'!$AB$2:$AN$123,11,FALSE)</f>
        <v>4</v>
      </c>
      <c r="AH17" s="54">
        <f>VLOOKUP($B17,'[3]ACT NUM8'!$AB$2:$AN$123,12,FALSE)</f>
        <v>0</v>
      </c>
      <c r="AI17" s="54"/>
      <c r="AJ17" s="19">
        <f t="shared" si="0"/>
        <v>10</v>
      </c>
      <c r="AK17" s="90"/>
      <c r="AL17" s="90"/>
      <c r="AM17" s="90"/>
    </row>
    <row r="18" spans="1:39" s="74" customFormat="1" ht="13.5" thickBot="1">
      <c r="A18" s="1" t="s">
        <v>107</v>
      </c>
      <c r="B18" s="75" t="s">
        <v>109</v>
      </c>
      <c r="C18" s="75"/>
      <c r="D18" s="75"/>
      <c r="E18" s="19">
        <v>100</v>
      </c>
      <c r="F18" s="51">
        <f>+E18+(K18+L18+M18)-(X18+Y18+Z18)</f>
        <v>100</v>
      </c>
      <c r="G18" s="19">
        <f>VLOOKUP($B18,'[2]NUM8'!$G$2:$I$157,2,FALSE)</f>
        <v>100</v>
      </c>
      <c r="H18" s="62">
        <f>+G18+(Q18+R18)-(AD18+AE18)</f>
        <v>102</v>
      </c>
      <c r="I18" s="52">
        <f>+G18+(Q18+R18+S18+T18)-(AD18+AE18+AF18+AG18)</f>
        <v>102</v>
      </c>
      <c r="J18" s="53">
        <f>VLOOKUP($B18,'[4]NUM8'!$G$2:$I$158,2,FALSE)</f>
        <v>102</v>
      </c>
      <c r="K18" s="54">
        <f>VLOOKUP($B18,'[3]ACT NUM8'!$G$2:$S$141,2,FALSE)</f>
        <v>0</v>
      </c>
      <c r="L18" s="54">
        <f>VLOOKUP($B18,'[3]ACT NUM8'!$G$2:$S$141,3,FALSE)</f>
        <v>0</v>
      </c>
      <c r="M18" s="54">
        <f>VLOOKUP($B18,'[3]ACT NUM8'!$G$2:$S$141,4,FALSE)</f>
        <v>0</v>
      </c>
      <c r="N18" s="54">
        <f>VLOOKUP($B18,'[3]ACT NUM8'!$G$2:$S$141,5,FALSE)</f>
        <v>0</v>
      </c>
      <c r="O18" s="54">
        <f>VLOOKUP($B18,'[3]ACT NUM8'!$G$2:$S$141,6,FALSE)</f>
        <v>0</v>
      </c>
      <c r="P18" s="54">
        <f>VLOOKUP($B18,'[3]ACT NUM8'!$G$2:$S$141,7,FALSE)</f>
        <v>0</v>
      </c>
      <c r="Q18" s="54">
        <f>VLOOKUP($B18,'[3]ACT NUM8'!$G$2:$S$141,8,FALSE)</f>
        <v>0</v>
      </c>
      <c r="R18" s="54">
        <f>VLOOKUP($B18,'[3]ACT NUM8'!$G$2:$S$141,9,FALSE)</f>
        <v>2</v>
      </c>
      <c r="S18" s="54">
        <f>VLOOKUP($B18,'[3]ACT NUM8'!$G$2:$S$141,10,FALSE)</f>
        <v>0</v>
      </c>
      <c r="T18" s="55">
        <f>VLOOKUP($B18,'[3]ACT NUM8'!$G$2:$S$141,11,FALSE)</f>
        <v>0</v>
      </c>
      <c r="U18" s="54">
        <f>VLOOKUP($B18,'[3]ACT NUM8'!$G$2:$S$141,12,FALSE)</f>
        <v>0</v>
      </c>
      <c r="V18" s="54"/>
      <c r="W18" s="19">
        <f t="shared" si="2"/>
        <v>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107</v>
      </c>
      <c r="B19" s="75" t="s">
        <v>110</v>
      </c>
      <c r="C19" s="75"/>
      <c r="D19" s="75"/>
      <c r="E19" s="19">
        <v>67</v>
      </c>
      <c r="F19" s="51">
        <f>+E19+(K19+L19+M19)-(X19+Y19+Z19)</f>
        <v>67</v>
      </c>
      <c r="G19" s="19">
        <f>VLOOKUP($B19,'[2]NUM8'!$G$2:$I$157,2,FALSE)</f>
        <v>72</v>
      </c>
      <c r="H19" s="62">
        <f>+G19+(Q19+R19)-(AD19+AE19)</f>
        <v>72</v>
      </c>
      <c r="I19" s="52">
        <f>+G19+(Q19+R19+S19+T19)-(AD19+AE19+AF19+AG19)</f>
        <v>72</v>
      </c>
      <c r="J19" s="53">
        <f>VLOOKUP($B19,'[4]NUM8'!$G$2:$I$158,2,FALSE)</f>
        <v>66</v>
      </c>
      <c r="K19" s="54">
        <f>VLOOKUP($B19,'[3]ACT NUM8'!$G$2:$S$141,2,FALSE)</f>
        <v>0</v>
      </c>
      <c r="L19" s="54">
        <f>VLOOKUP($B19,'[3]ACT NUM8'!$G$2:$S$141,3,FALSE)</f>
        <v>0</v>
      </c>
      <c r="M19" s="54">
        <f>VLOOKUP($B19,'[3]ACT NUM8'!$G$2:$S$141,4,FALSE)</f>
        <v>0</v>
      </c>
      <c r="N19" s="54">
        <f>VLOOKUP($B19,'[3]ACT NUM8'!$G$2:$S$141,5,FALSE)</f>
        <v>0</v>
      </c>
      <c r="O19" s="54">
        <f>VLOOKUP($B19,'[3]ACT NUM8'!$G$2:$S$141,6,FALSE)</f>
        <v>0</v>
      </c>
      <c r="P19" s="54">
        <f>VLOOKUP($B19,'[3]ACT NUM8'!$G$2:$S$141,7,FALSE)</f>
        <v>3</v>
      </c>
      <c r="Q19" s="54">
        <f>VLOOKUP($B19,'[3]ACT NUM8'!$G$2:$S$141,8,FALSE)</f>
        <v>0</v>
      </c>
      <c r="R19" s="54">
        <f>VLOOKUP($B19,'[3]ACT NUM8'!$G$2:$S$141,9,FALSE)</f>
        <v>0</v>
      </c>
      <c r="S19" s="54">
        <f>VLOOKUP($B19,'[3]ACT NUM8'!$G$2:$S$141,10,FALSE)</f>
        <v>0</v>
      </c>
      <c r="T19" s="55">
        <f>VLOOKUP($B19,'[3]ACT NUM8'!$G$2:$S$141,11,FALSE)</f>
        <v>0</v>
      </c>
      <c r="U19" s="54">
        <f>VLOOKUP($B19,'[3]ACT NUM8'!$G$2:$S$141,12,FALSE)</f>
        <v>0</v>
      </c>
      <c r="V19" s="54"/>
      <c r="W19" s="19">
        <f t="shared" si="2"/>
        <v>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107</v>
      </c>
      <c r="B20" s="75" t="s">
        <v>111</v>
      </c>
      <c r="C20" s="75"/>
      <c r="D20" s="75"/>
      <c r="E20" s="19">
        <v>146</v>
      </c>
      <c r="F20" s="51">
        <f>+E20+(K20+L20+M20)-(X20+Y20+Z20)</f>
        <v>146</v>
      </c>
      <c r="G20" s="19">
        <f>VLOOKUP($B20,'[2]NUM8'!$G$2:$I$157,2,FALSE)</f>
        <v>151</v>
      </c>
      <c r="H20" s="62">
        <f>+G20+(Q20+R20)-(AD20+AE20)</f>
        <v>155</v>
      </c>
      <c r="I20" s="52">
        <f>+G20+(Q20+R20+S20+T20)-(AD20+AE20+AF20+AG20)</f>
        <v>155</v>
      </c>
      <c r="J20" s="53">
        <f>VLOOKUP($B20,'[4]NUM8'!$G$2:$I$158,2,FALSE)</f>
        <v>149</v>
      </c>
      <c r="K20" s="54">
        <f>VLOOKUP($B20,'[3]ACT NUM8'!$G$2:$S$141,2,FALSE)</f>
        <v>0</v>
      </c>
      <c r="L20" s="54">
        <f>VLOOKUP($B20,'[3]ACT NUM8'!$G$2:$S$141,3,FALSE)</f>
        <v>0</v>
      </c>
      <c r="M20" s="54">
        <f>VLOOKUP($B20,'[3]ACT NUM8'!$G$2:$S$141,4,FALSE)</f>
        <v>0</v>
      </c>
      <c r="N20" s="54">
        <f>VLOOKUP($B20,'[3]ACT NUM8'!$G$2:$S$141,5,FALSE)</f>
        <v>0</v>
      </c>
      <c r="O20" s="54">
        <f>VLOOKUP($B20,'[3]ACT NUM8'!$G$2:$S$141,6,FALSE)</f>
        <v>0</v>
      </c>
      <c r="P20" s="54">
        <f>VLOOKUP($B20,'[3]ACT NUM8'!$G$2:$S$141,7,FALSE)</f>
        <v>0</v>
      </c>
      <c r="Q20" s="54">
        <f>VLOOKUP($B20,'[3]ACT NUM8'!$G$2:$S$141,8,FALSE)</f>
        <v>4</v>
      </c>
      <c r="R20" s="54">
        <f>VLOOKUP($B20,'[3]ACT NUM8'!$G$2:$S$141,9,FALSE)</f>
        <v>0</v>
      </c>
      <c r="S20" s="54">
        <f>VLOOKUP($B20,'[3]ACT NUM8'!$G$2:$S$141,10,FALSE)</f>
        <v>0</v>
      </c>
      <c r="T20" s="55">
        <f>VLOOKUP($B20,'[3]ACT NUM8'!$G$2:$S$141,11,FALSE)</f>
        <v>0</v>
      </c>
      <c r="U20" s="54">
        <f>VLOOKUP($B20,'[3]ACT NUM8'!$G$2:$S$141,12,FALSE)</f>
        <v>0</v>
      </c>
      <c r="V20" s="54"/>
      <c r="W20" s="19">
        <f t="shared" si="2"/>
        <v>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63" t="s">
        <v>113</v>
      </c>
      <c r="B21" s="164"/>
      <c r="C21" s="45">
        <f>+D21/'Meta Corte Muni'!N57</f>
        <v>0.9816254560203165</v>
      </c>
      <c r="D21" s="20">
        <f>+J21/AK21</f>
        <v>0.7264028374550342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657</v>
      </c>
      <c r="H21" s="15">
        <f>SUM(H17:H20)</f>
        <v>664</v>
      </c>
      <c r="I21" s="15">
        <f t="shared" si="4"/>
        <v>659</v>
      </c>
      <c r="J21" s="15">
        <f t="shared" si="4"/>
        <v>648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13</v>
      </c>
      <c r="Q21" s="15">
        <f t="shared" si="4"/>
        <v>6</v>
      </c>
      <c r="R21" s="15">
        <f t="shared" si="4"/>
        <v>2</v>
      </c>
      <c r="S21" s="15">
        <f t="shared" si="4"/>
        <v>1</v>
      </c>
      <c r="T21" s="15">
        <f t="shared" si="4"/>
        <v>1</v>
      </c>
      <c r="U21" s="15">
        <f t="shared" si="4"/>
        <v>0</v>
      </c>
      <c r="V21" s="15">
        <f t="shared" si="4"/>
        <v>0</v>
      </c>
      <c r="W21" s="15">
        <f t="shared" si="2"/>
        <v>23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2</v>
      </c>
      <c r="AD21" s="15">
        <f t="shared" si="5"/>
        <v>1</v>
      </c>
      <c r="AE21" s="15">
        <f t="shared" si="5"/>
        <v>0</v>
      </c>
      <c r="AF21" s="15">
        <f t="shared" si="5"/>
        <v>3</v>
      </c>
      <c r="AG21" s="15">
        <f t="shared" si="5"/>
        <v>4</v>
      </c>
      <c r="AH21" s="15">
        <f t="shared" si="5"/>
        <v>0</v>
      </c>
      <c r="AI21" s="15">
        <f t="shared" si="5"/>
        <v>0</v>
      </c>
      <c r="AJ21" s="15">
        <f t="shared" si="0"/>
        <v>10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114</v>
      </c>
      <c r="C22" s="80"/>
      <c r="E22" s="90">
        <f>+E21+E16</f>
        <v>1070</v>
      </c>
      <c r="F22" s="90">
        <f aca="true" t="shared" si="6" ref="F22:AJ22">+F21+F16</f>
        <v>1074</v>
      </c>
      <c r="G22" s="90">
        <f t="shared" si="6"/>
        <v>1069</v>
      </c>
      <c r="H22" s="90">
        <f>+H21+H16</f>
        <v>1083</v>
      </c>
      <c r="I22" s="90">
        <f t="shared" si="6"/>
        <v>1078</v>
      </c>
      <c r="J22" s="90">
        <f t="shared" si="6"/>
        <v>1066</v>
      </c>
      <c r="K22" s="90">
        <f t="shared" si="6"/>
        <v>0</v>
      </c>
      <c r="L22" s="90">
        <f t="shared" si="6"/>
        <v>3</v>
      </c>
      <c r="M22" s="90">
        <f t="shared" si="6"/>
        <v>1</v>
      </c>
      <c r="N22" s="90">
        <f t="shared" si="6"/>
        <v>4</v>
      </c>
      <c r="O22" s="90">
        <f t="shared" si="6"/>
        <v>1</v>
      </c>
      <c r="P22" s="90">
        <f t="shared" si="6"/>
        <v>16</v>
      </c>
      <c r="Q22" s="90">
        <f t="shared" si="6"/>
        <v>10</v>
      </c>
      <c r="R22" s="90">
        <f t="shared" si="6"/>
        <v>6</v>
      </c>
      <c r="S22" s="90">
        <f t="shared" si="6"/>
        <v>1</v>
      </c>
      <c r="T22" s="90">
        <f t="shared" si="6"/>
        <v>1</v>
      </c>
      <c r="U22" s="90">
        <f t="shared" si="6"/>
        <v>0</v>
      </c>
      <c r="V22" s="90">
        <f t="shared" si="6"/>
        <v>0</v>
      </c>
      <c r="W22" s="90">
        <f t="shared" si="6"/>
        <v>43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2</v>
      </c>
      <c r="AC22" s="90">
        <f t="shared" si="6"/>
        <v>3</v>
      </c>
      <c r="AD22" s="90">
        <f t="shared" si="6"/>
        <v>1</v>
      </c>
      <c r="AE22" s="90">
        <f t="shared" si="6"/>
        <v>1</v>
      </c>
      <c r="AF22" s="90">
        <f t="shared" si="6"/>
        <v>3</v>
      </c>
      <c r="AG22" s="90">
        <f t="shared" si="6"/>
        <v>4</v>
      </c>
      <c r="AH22" s="90">
        <f t="shared" si="6"/>
        <v>0</v>
      </c>
      <c r="AI22" s="90">
        <f t="shared" si="6"/>
        <v>0</v>
      </c>
      <c r="AJ22" s="90">
        <f t="shared" si="6"/>
        <v>14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AM10:AM11"/>
    <mergeCell ref="A1:A10"/>
    <mergeCell ref="B1:B10"/>
    <mergeCell ref="C1:C11"/>
    <mergeCell ref="A21:B21"/>
    <mergeCell ref="D1:D10"/>
    <mergeCell ref="AK2:AM9"/>
    <mergeCell ref="E1:AM1"/>
    <mergeCell ref="E10:J10"/>
    <mergeCell ref="K10:W10"/>
    <mergeCell ref="X10:AJ10"/>
    <mergeCell ref="A16:B16"/>
    <mergeCell ref="AL10:AL11"/>
    <mergeCell ref="AK10:AK11"/>
    <mergeCell ref="E2:AJ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2017-01-27T14:23:25Z</dcterms:modified>
  <cp:category/>
  <cp:version/>
  <cp:contentType/>
  <cp:contentStatus/>
</cp:coreProperties>
</file>